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kclt-my.sharepoint.com/personal/a_jucyte_lkc_lt/Documents/Dokumentai/Austės/STATISTIKA/Ataskaitos/Savaitės TOP/"/>
    </mc:Choice>
  </mc:AlternateContent>
  <xr:revisionPtr revIDLastSave="1594" documentId="8_{9E81D129-A192-422B-80DD-079B08BE742B}" xr6:coauthVersionLast="47" xr6:coauthVersionMax="47" xr10:uidLastSave="{D342647D-4636-41D0-8C9B-CCE4DF18956A}"/>
  <bookViews>
    <workbookView xWindow="34485" yWindow="705" windowWidth="22350" windowHeight="13470" xr2:uid="{00000000-000D-0000-FFFF-FFFF00000000}"/>
  </bookViews>
  <sheets>
    <sheet name="01.16-01.22" sheetId="4" r:id="rId1"/>
    <sheet name="01.09-01.15" sheetId="3" r:id="rId2"/>
    <sheet name="01.02-01.08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D40" i="4"/>
  <c r="F29" i="4"/>
  <c r="F25" i="4"/>
  <c r="F22" i="4" l="1"/>
  <c r="F3" i="4"/>
  <c r="I17" i="4"/>
  <c r="I35" i="4"/>
  <c r="I34" i="4"/>
  <c r="I6" i="4"/>
  <c r="I20" i="4"/>
  <c r="F13" i="4"/>
  <c r="F10" i="4"/>
  <c r="I5" i="4"/>
  <c r="I9" i="4"/>
  <c r="F27" i="4" l="1"/>
  <c r="F36" i="4"/>
  <c r="F40" i="4"/>
  <c r="F32" i="4"/>
  <c r="I31" i="4"/>
  <c r="F31" i="4"/>
  <c r="F30" i="4"/>
  <c r="I26" i="4"/>
  <c r="F26" i="4"/>
  <c r="I38" i="4"/>
  <c r="F38" i="4"/>
  <c r="I27" i="4"/>
  <c r="F33" i="4"/>
  <c r="I12" i="4"/>
  <c r="I7" i="4"/>
  <c r="I24" i="4"/>
  <c r="F24" i="4"/>
  <c r="F18" i="4"/>
  <c r="I21" i="4"/>
  <c r="F21" i="4"/>
  <c r="F28" i="4"/>
  <c r="I22" i="4"/>
  <c r="F15" i="4"/>
  <c r="I16" i="4"/>
  <c r="F16" i="4"/>
  <c r="F23" i="4"/>
  <c r="I19" i="4"/>
  <c r="F19" i="4"/>
  <c r="F14" i="4"/>
  <c r="I13" i="4"/>
  <c r="I11" i="4"/>
  <c r="F11" i="4"/>
  <c r="I10" i="4"/>
  <c r="I8" i="4"/>
  <c r="F8" i="4"/>
  <c r="I4" i="4"/>
  <c r="F4" i="4"/>
  <c r="I45" i="3"/>
  <c r="I37" i="3" l="1"/>
  <c r="G47" i="3"/>
  <c r="D47" i="3"/>
  <c r="F13" i="3"/>
  <c r="I34" i="3"/>
  <c r="I22" i="3"/>
  <c r="F16" i="3" l="1"/>
  <c r="I14" i="3"/>
  <c r="F29" i="3" l="1"/>
  <c r="F35" i="3"/>
  <c r="F36" i="3"/>
  <c r="F15" i="3"/>
  <c r="F11" i="3"/>
  <c r="I17" i="3" l="1"/>
  <c r="I26" i="3"/>
  <c r="I3" i="3" l="1"/>
  <c r="I8" i="3"/>
  <c r="I21" i="3" l="1"/>
  <c r="F47" i="3"/>
  <c r="I40" i="3"/>
  <c r="F40" i="3"/>
  <c r="I33" i="3"/>
  <c r="F33" i="3"/>
  <c r="I36" i="3"/>
  <c r="F44" i="3"/>
  <c r="I27" i="3"/>
  <c r="F27" i="3"/>
  <c r="F39" i="3"/>
  <c r="I28" i="3"/>
  <c r="F28" i="3"/>
  <c r="F23" i="3"/>
  <c r="I31" i="3"/>
  <c r="F31" i="3"/>
  <c r="I24" i="3"/>
  <c r="F24" i="3"/>
  <c r="I6" i="3"/>
  <c r="F18" i="3"/>
  <c r="I25" i="3"/>
  <c r="F25" i="3"/>
  <c r="I20" i="3"/>
  <c r="F20" i="3"/>
  <c r="I12" i="3"/>
  <c r="F12" i="3"/>
  <c r="I16" i="3"/>
  <c r="I15" i="3"/>
  <c r="I11" i="3"/>
  <c r="F9" i="3"/>
  <c r="I10" i="3"/>
  <c r="F10" i="3"/>
  <c r="I7" i="3"/>
  <c r="F7" i="3"/>
  <c r="I5" i="3"/>
  <c r="F5" i="3"/>
  <c r="I4" i="3"/>
  <c r="F4" i="3"/>
  <c r="I29" i="2"/>
  <c r="I36" i="2" l="1"/>
  <c r="I37" i="2"/>
  <c r="I14" i="2"/>
  <c r="I38" i="2"/>
  <c r="F14" i="2"/>
  <c r="I32" i="2" l="1"/>
  <c r="I31" i="2"/>
  <c r="I6" i="2" l="1"/>
  <c r="I9" i="2"/>
  <c r="I10" i="2"/>
  <c r="G39" i="2" l="1"/>
  <c r="D39" i="2"/>
  <c r="F4" i="2" l="1"/>
  <c r="F5" i="2"/>
  <c r="F7" i="2"/>
  <c r="F13" i="2"/>
  <c r="F12" i="2"/>
  <c r="F8" i="2"/>
  <c r="F17" i="2"/>
  <c r="F22" i="2"/>
  <c r="F15" i="2"/>
  <c r="F18" i="2"/>
  <c r="F27" i="2"/>
  <c r="F21" i="2"/>
  <c r="F19" i="2"/>
  <c r="F20" i="2"/>
  <c r="F33" i="2"/>
  <c r="F25" i="2"/>
  <c r="F26" i="2"/>
  <c r="F28" i="2"/>
  <c r="F35" i="2"/>
  <c r="F3" i="2"/>
  <c r="I4" i="2"/>
  <c r="I5" i="2"/>
  <c r="I7" i="2"/>
  <c r="I13" i="2"/>
  <c r="I12" i="2"/>
  <c r="I17" i="2"/>
  <c r="I18" i="2"/>
  <c r="I27" i="2"/>
  <c r="I21" i="2"/>
  <c r="I19" i="2"/>
  <c r="I33" i="2"/>
  <c r="I11" i="2"/>
  <c r="I25" i="2"/>
  <c r="I28" i="2"/>
  <c r="I35" i="2"/>
  <c r="I16" i="2"/>
  <c r="I23" i="2"/>
  <c r="F39" i="2" l="1"/>
  <c r="I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tc={D3642600-1477-4519-8778-3DF5EAA99054}</author>
    <author>tc={D9A14F60-7F88-462F-A378-C79749BC054A}</author>
    <author>tc={767B156B-0B27-43A8-BAEB-4824CD97953F}</author>
  </authors>
  <commentList>
    <comment ref="C13" authorId="0" shapeId="0" xr:uid="{D3642600-1477-4519-8778-3DF5EAA99054}">
      <text>
        <t>[Threaded comment]
Your version of Excel allows you to read this threaded comment; however, any edits to it will get removed if the file is opened in a newer version of Excel. Learn more: https://go.microsoft.com/fwlink/?linkid=870924
Comment:
    Weekend results</t>
      </text>
    </comment>
    <comment ref="C19" authorId="1" shapeId="0" xr:uid="{D9A14F60-7F88-462F-A378-C79749BC054A}">
      <text>
        <t>[Threaded comment]
Your version of Excel allows you to read this threaded comment; however, any edits to it will get removed if the file is opened in a newer version of Excel. Learn more: https://go.microsoft.com/fwlink/?linkid=870924
Comment:
    Weekend results</t>
      </text>
    </comment>
    <comment ref="C30" authorId="2" shapeId="0" xr:uid="{767B156B-0B27-43A8-BAEB-4824CD97953F}">
      <text>
        <t>[Threaded comment]
Your version of Excel allows you to read this threaded comment; however, any edits to it will get removed if the file is opened in a newer version of Excel. Learn more: https://go.microsoft.com/fwlink/?linkid=870924
Comment:
    Weekend results</t>
      </text>
    </comment>
  </commentList>
</comments>
</file>

<file path=xl/sharedStrings.xml><?xml version="1.0" encoding="utf-8"?>
<sst xmlns="http://schemas.openxmlformats.org/spreadsheetml/2006/main" count="502" uniqueCount="105">
  <si>
    <t>Filmas 
(Movie)</t>
  </si>
  <si>
    <t>Pajamos 
(GBO)</t>
  </si>
  <si>
    <t>Pakitimas
(Change)</t>
  </si>
  <si>
    <t>Žiūrovų sk. 
(ADM)</t>
  </si>
  <si>
    <t>Seansų sk. 
(Show count)</t>
  </si>
  <si>
    <t>Rodymo savaitė
(Week on screen)</t>
  </si>
  <si>
    <t>Bendros pajamos 
(Total GBO)</t>
  </si>
  <si>
    <t>Platintojas 
(Distributor)</t>
  </si>
  <si>
    <t>Premjeros data 
(Release date)</t>
  </si>
  <si>
    <t>Bendras žiūrovų sk.
(Total ADM)</t>
  </si>
  <si>
    <t>Kopijų sk. 
(DCO count)</t>
  </si>
  <si>
    <t>Lankomumo vid.
(Average ADM)</t>
  </si>
  <si>
    <t>Pajamos 
praeita sav.
(GBO LW)</t>
  </si>
  <si>
    <t>#</t>
  </si>
  <si>
    <t>#
LW</t>
  </si>
  <si>
    <t xml:space="preserve"> </t>
  </si>
  <si>
    <t>Sausio 2–8 d. Lietuvos kino teatruose rodytų filmų topas
January 2–8 d. Lithuanian top</t>
  </si>
  <si>
    <t>Įsikūnijimas. Ugnis ir pelenai (Avatar: Fire and Ash)</t>
  </si>
  <si>
    <t>Zootropolis 2 (Zootopia 2)</t>
  </si>
  <si>
    <t>Kempiniukas plačiakelnis. Kelnių paieškos (SpongeBob Movie: Search for SquarePants)</t>
  </si>
  <si>
    <t>Anakonda (Anaconda)</t>
  </si>
  <si>
    <t>Kaip peliukai Kalėdas griovė (A Mouse Hunt for Christmas)</t>
  </si>
  <si>
    <t>Penkios naktys pas Fredį 2 (Five Nights at Freddy's 2)</t>
  </si>
  <si>
    <t>Smėlis tavo plaukuose</t>
  </si>
  <si>
    <t>Slaptažodis: Kalėdos (Mission Santa: Yoyo to the Rescue)</t>
  </si>
  <si>
    <t>Apgaulės meistrai 3 (Now You See Me Now You Don’t)</t>
  </si>
  <si>
    <t>Niurnbergas (Nuremberg)</t>
  </si>
  <si>
    <t>Piktoji. Antra dalis (Wicked: For Good)</t>
  </si>
  <si>
    <t>Meilės melodija (Song Sung Blue)</t>
  </si>
  <si>
    <t>Spermagedonas (Spermaggedon)</t>
  </si>
  <si>
    <t>Viškis piškis ir švilpiko paslaptis (Chickenhare and the Secret of the Groundhog)</t>
  </si>
  <si>
    <t>Bugonija (Bugonia)</t>
  </si>
  <si>
    <t>Mirk, mano meile (Die My Love)</t>
  </si>
  <si>
    <t>Uždraustos svajos (Dreams)</t>
  </si>
  <si>
    <t>Amžinai kartu (Eternity)</t>
  </si>
  <si>
    <t>Šeima nuomai (Rental Family)</t>
  </si>
  <si>
    <t>Potvynis (Flow)</t>
  </si>
  <si>
    <t>Angelo kiaušinis (4K restauracija) Tenshi no Tamago (4K restoration)</t>
  </si>
  <si>
    <t>Monstrų vakarėlis (Night of the Zoopocalypse)</t>
  </si>
  <si>
    <t>Katinas vaiduoklis Andzu (Ghost Cat Anzu)</t>
  </si>
  <si>
    <t>Atleisk, mažytė (Sorry, Baby)</t>
  </si>
  <si>
    <t>Theatrical Film Distribution / WDSMPI</t>
  </si>
  <si>
    <t xml:space="preserve">Dukine Film Distribution / Paramount </t>
  </si>
  <si>
    <t>ACME Film / SONY</t>
  </si>
  <si>
    <t xml:space="preserve">ACME Film </t>
  </si>
  <si>
    <t>Dukine Film Distribution / Universal Pictures</t>
  </si>
  <si>
    <t>Cinema Ads</t>
  </si>
  <si>
    <t>ACME Film</t>
  </si>
  <si>
    <t>Best Film</t>
  </si>
  <si>
    <t>Garsų pasaulio įrašai</t>
  </si>
  <si>
    <t>Europos kinas</t>
  </si>
  <si>
    <t>Preview</t>
  </si>
  <si>
    <t>Adastra Cinema</t>
  </si>
  <si>
    <t>1 145 182 €</t>
  </si>
  <si>
    <t>N</t>
  </si>
  <si>
    <t>Tėvas Motina Sesuo Brolis (Father Mother Sister Brother)</t>
  </si>
  <si>
    <t>-</t>
  </si>
  <si>
    <t>A-One Films</t>
  </si>
  <si>
    <t>Jei galėčiau, tau įspirčiau (If I Had Legs I’d Kick You)</t>
  </si>
  <si>
    <t>Grenlandija 2: Migracija (Greenland: Migration)</t>
  </si>
  <si>
    <t>P</t>
  </si>
  <si>
    <t>Ant pasaulio krašto (Tafiti)</t>
  </si>
  <si>
    <t>Mūšis po mūšio (One Battle After Another)</t>
  </si>
  <si>
    <t>ACME Film / WB</t>
  </si>
  <si>
    <t>10 Katino Gyvenimų (10 Lives)</t>
  </si>
  <si>
    <t>Panda vardu Mėnulis (Moon the Panda)</t>
  </si>
  <si>
    <t>200% Vilkas (200% Wolf)</t>
  </si>
  <si>
    <t>Super elfai (Super elfkins)</t>
  </si>
  <si>
    <t>Heidi ir mažasis lūšiukas (Heidi - Die Legende vom Luchs)</t>
  </si>
  <si>
    <t>Senio kelionės</t>
  </si>
  <si>
    <t>Film Jam</t>
  </si>
  <si>
    <t>Total (36)</t>
  </si>
  <si>
    <t>Svajonės (Drømmer)</t>
  </si>
  <si>
    <t>Sausio 9–15 d. Lietuvos kino teatruose rodytų filmų topas
January 9–15 d. Lithuanian top</t>
  </si>
  <si>
    <t>623 119 €</t>
  </si>
  <si>
    <t>Milijonieriaus jubiliejus</t>
  </si>
  <si>
    <t>Vabalo filmai</t>
  </si>
  <si>
    <t>Slaptasis agentas (O Agente Secreto)</t>
  </si>
  <si>
    <t>Taip toliau</t>
  </si>
  <si>
    <t>Poetà (Un poeta)</t>
  </si>
  <si>
    <t>Sniego karalienė (North)</t>
  </si>
  <si>
    <t>Orwell: 2+2=5</t>
  </si>
  <si>
    <t>Malonė (La Grazia)</t>
  </si>
  <si>
    <t>Irena</t>
  </si>
  <si>
    <t>28 metai po: Kaulų šventykla (28 years later: The Bone Temple)</t>
  </si>
  <si>
    <t>Materialistai (Materialists)</t>
  </si>
  <si>
    <t>Diplodokas (Diplodocus)</t>
  </si>
  <si>
    <t>Išpuikusi princesė (Proud Princess)</t>
  </si>
  <si>
    <t>Kartu iš meilės šunims (Puppy love)</t>
  </si>
  <si>
    <t xml:space="preserve"> 2023-08-25</t>
  </si>
  <si>
    <t>Hamnetas (Hamnet)</t>
  </si>
  <si>
    <t>Grafas Montekristas (The Count of Monte-Cristo)</t>
  </si>
  <si>
    <t>Theatrical Film Distribution</t>
  </si>
  <si>
    <t>Bjaurioji sesuo (Den stygge stesøsteren)</t>
  </si>
  <si>
    <t>Estinfilm</t>
  </si>
  <si>
    <t>Baltasis lokys – princas (Kvitebjørn)</t>
  </si>
  <si>
    <t>Total (44)</t>
  </si>
  <si>
    <t>Sausio 16–22 d. Lietuvos kino teatruose rodytų filmų topas
January 16–22 d. Lithuanian top</t>
  </si>
  <si>
    <t>750 391 €</t>
  </si>
  <si>
    <t>Arklio Dominyko kelionė į žvaigždes</t>
  </si>
  <si>
    <t>Tarnaitė (The Housemaid)</t>
  </si>
  <si>
    <t>Nuteisti negalima pasigailėti (Mercy)</t>
  </si>
  <si>
    <t>Viena gyvybė (One Life)</t>
  </si>
  <si>
    <t>Didysis Martis (Marty Supreme)</t>
  </si>
  <si>
    <t>Total (37)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</si>
</sst>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;;;"/>
    <numFmt numFmtId="165" formatCode="#,##0\ &quot;€&quot;"/>
    <numFmt numFmtId="166" formatCode="yyyy/mm/dd;@"/>
  </numFmts>
  <fonts count="9" x14ac:knownFonts="1">
    <font>
      <sz val="9"/>
      <color theme="1"/>
      <name val="Arial"/>
      <family val="2"/>
      <charset val="186"/>
    </font>
    <font>
      <sz val="9"/>
      <color theme="1"/>
      <name val="Verdana"/>
      <family val="2"/>
      <charset val="186"/>
    </font>
    <font>
      <b/>
      <sz val="12"/>
      <color theme="1"/>
      <name val="Verdana"/>
      <family val="2"/>
      <charset val="186"/>
    </font>
    <font>
      <sz val="11"/>
      <color theme="1"/>
      <name val="Calibri"/>
      <family val="2"/>
      <scheme val="minor"/>
    </font>
    <font>
      <sz val="9"/>
      <name val="Verdana"/>
      <family val="2"/>
      <charset val="186"/>
    </font>
    <font>
      <sz val="10"/>
      <color theme="1"/>
      <name val="Verdana"/>
      <family val="2"/>
      <charset val="186"/>
    </font>
    <font>
      <sz val="10"/>
      <name val="Verdana"/>
      <family val="2"/>
      <charset val="186"/>
    </font>
    <font>
      <b/>
      <sz val="10"/>
      <name val="Verdana"/>
      <family val="2"/>
      <charset val="186"/>
    </font>
    <font>
      <b/>
      <sz val="10"/>
      <color theme="1"/>
      <name val="Verdan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EF8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center" wrapText="1"/>
    </xf>
    <xf numFmtId="49" fontId="6" fillId="3" borderId="2" xfId="0" applyNumberFormat="1" applyFont="1" applyFill="1" applyBorder="1" applyAlignment="1">
      <alignment horizontal="center" wrapText="1"/>
    </xf>
    <xf numFmtId="49" fontId="6" fillId="3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wrapText="1"/>
    </xf>
    <xf numFmtId="0" fontId="4" fillId="0" borderId="0" xfId="0" applyFont="1"/>
    <xf numFmtId="165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0" fontId="5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165" fontId="7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0" fontId="7" fillId="3" borderId="0" xfId="0" applyNumberFormat="1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wrapText="1"/>
    </xf>
    <xf numFmtId="165" fontId="1" fillId="0" borderId="0" xfId="0" applyNumberFormat="1" applyFont="1"/>
    <xf numFmtId="3" fontId="6" fillId="3" borderId="2" xfId="0" applyNumberFormat="1" applyFont="1" applyFill="1" applyBorder="1" applyAlignment="1">
      <alignment horizontal="center" wrapText="1"/>
    </xf>
    <xf numFmtId="3" fontId="1" fillId="0" borderId="0" xfId="0" applyNumberFormat="1" applyFont="1"/>
    <xf numFmtId="165" fontId="5" fillId="3" borderId="0" xfId="0" applyNumberFormat="1" applyFont="1" applyFill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wrapText="1"/>
    </xf>
    <xf numFmtId="166" fontId="1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Normal 2 4" xfId="1" xr:uid="{00000000-0005-0000-0000-000001000000}"/>
  </cellStyles>
  <dxfs count="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8EE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6" formatCode="yyyy/mm/dd;@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" formatCode="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8EE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8EE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6" formatCode="yyyy/mm/dd;@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6" formatCode="yyyy/mm/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" formatCode="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8EEF8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ill>
        <patternFill patternType="solid">
          <fgColor indexed="64"/>
          <bgColor rgb="FFE8EEF8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Verdana"/>
        <family val="2"/>
        <charset val="186"/>
        <scheme val="none"/>
      </font>
      <numFmt numFmtId="30" formatCode="@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8EEF8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8EE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6" formatCode="yyyy/mm/dd;@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6" formatCode="yyyy/mm/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165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" formatCode="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5" formatCode="#,##0\ &quot;€&quot;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8EEF8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8EEF8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ill>
        <patternFill patternType="solid">
          <fgColor rgb="FF000000"/>
          <bgColor rgb="FFE8EEF8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Verdana"/>
        <family val="2"/>
        <charset val="186"/>
        <scheme val="none"/>
      </font>
      <numFmt numFmtId="30" formatCode="@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8EEF8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6" formatCode="yyyy/mm/dd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165" formatCode="#,##0\ &quot;€&quot;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#,##0\ &quot;€&quot;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ill>
        <patternFill patternType="solid">
          <fgColor rgb="FF000000"/>
          <bgColor rgb="FFE8EEF8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Verdana"/>
        <family val="2"/>
        <charset val="186"/>
        <scheme val="none"/>
      </font>
      <numFmt numFmtId="30" formatCode="@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8EEF8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rgb="FFD1E7D8"/>
          <bgColor theme="8" tint="0.79998168889431442"/>
        </patternFill>
      </fill>
    </dxf>
    <dxf>
      <fill>
        <patternFill>
          <bgColor theme="4" tint="0.79998168889431442"/>
        </patternFill>
      </fill>
    </dxf>
  </dxfs>
  <tableStyles count="2" defaultTableStyle="TableStyleMedium2" defaultPivotStyle="PivotStyleLight16">
    <tableStyle name="Table Style 1" pivot="0" count="1" xr9:uid="{0EEDF895-ABA7-4BDC-BFB1-553B25394E7D}">
      <tableStyleElement type="wholeTable" dxfId="106"/>
    </tableStyle>
    <tableStyle name="Table Style 2" pivot="0" count="1" xr9:uid="{27931E3F-712C-485E-A1F4-53DFE01A40F1}">
      <tableStyleElement type="wholeTable" dxfId="105"/>
    </tableStyle>
  </tableStyles>
  <colors>
    <mruColors>
      <color rgb="FFE8EEF8"/>
      <color rgb="FFEDF7F7"/>
      <color rgb="FFDDEDEF"/>
      <color rgb="FFD1E7D8"/>
      <color rgb="FFDEEEE3"/>
      <color rgb="FFD6EADC"/>
      <color rgb="FFBFD3C5"/>
      <color rgb="FFE7F5F0"/>
      <color rgb="FFC9E5CE"/>
      <color rgb="FFD4E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ustė Jucytė" id="{4B3D72C2-F641-479B-B6A0-B4065882BA66}" userId="S::a.jucyte@lkc.lt::6d03d179-e10e-42f9-a7ce-ccb6a9fc20c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242C87-2CB8-4EBD-B263-CAF4C25C688B}" name="Table1324" displayName="Table1324" ref="A2:O40" totalsRowCount="1" headerRowDxfId="104" dataDxfId="102" totalsRowDxfId="101" headerRowBorderDxfId="103">
  <sortState xmlns:xlrd2="http://schemas.microsoft.com/office/spreadsheetml/2017/richdata2" ref="A3:O39">
    <sortCondition descending="1" ref="D3:D39"/>
  </sortState>
  <tableColumns count="15">
    <tableColumn id="1" xr3:uid="{60E48E48-912F-48A5-BE36-7BC442227D61}" name="#" dataDxfId="100" totalsRowDxfId="14"/>
    <tableColumn id="2" xr3:uid="{28C04839-25B0-4EA5-A52D-D5CB88427FE9}" name="#_x000a_LW" dataDxfId="99" totalsRowDxfId="13"/>
    <tableColumn id="3" xr3:uid="{CF4A7954-D596-42E6-9064-90E8D9AF5C35}" name="Filmas _x000a_(Movie)" totalsRowLabel="Total (37)" dataDxfId="98" totalsRowDxfId="12"/>
    <tableColumn id="4" xr3:uid="{DAA3DCDC-4231-4920-A7D7-F4FB157523BC}" name="Pajamos _x000a_(GBO)" totalsRowFunction="sum" dataDxfId="97" totalsRowDxfId="11"/>
    <tableColumn id="5" xr3:uid="{475B5E2C-69CF-4AC5-A6E7-3CD21D6CCA02}" name="Pajamos _x000a_praeita sav._x000a_(GBO LW)" totalsRowLabel="750 391 €" dataDxfId="96" totalsRowDxfId="10"/>
    <tableColumn id="6" xr3:uid="{792B41B2-8D3F-47A0-8EAE-4471E39220DF}" name="Pakitimas_x000a_(Change)" totalsRowFunction="custom" dataDxfId="95" totalsRowDxfId="9">
      <calculatedColumnFormula>(D3-E3)/E3</calculatedColumnFormula>
      <totalsRowFormula>(D40-E40)/E40</totalsRowFormula>
    </tableColumn>
    <tableColumn id="7" xr3:uid="{2C4C6DEB-42D0-416B-B71E-8A49FB5266E0}" name="Žiūrovų sk. _x000a_(ADM)" totalsRowFunction="sum" dataDxfId="94" totalsRowDxfId="8"/>
    <tableColumn id="8" xr3:uid="{B0D751A3-076A-444A-931D-8427F391B50C}" name="Seansų sk. _x000a_(Show count)" dataDxfId="93" totalsRowDxfId="7"/>
    <tableColumn id="9" xr3:uid="{AA11431A-B6A0-41E2-96DA-A0B4DE18A112}" name="Lankomumo vid._x000a_(Average ADM)" dataDxfId="92" totalsRowDxfId="6">
      <calculatedColumnFormula>G3/H3</calculatedColumnFormula>
    </tableColumn>
    <tableColumn id="10" xr3:uid="{9D443478-2786-4CF5-8CD0-9DE0882AFD0A}" name="Kopijų sk. _x000a_(DCO count)" dataDxfId="91" totalsRowDxfId="5"/>
    <tableColumn id="11" xr3:uid="{3923B62E-2F80-48B3-8043-B43AD232DBDD}" name="Rodymo savaitė_x000a_(Week on screen)" dataDxfId="90" totalsRowDxfId="4"/>
    <tableColumn id="12" xr3:uid="{BA6E7FAB-5AFF-4F64-938D-D0BB09ACAA5D}" name="Bendros pajamos _x000a_(Total GBO)" dataDxfId="89" totalsRowDxfId="3"/>
    <tableColumn id="13" xr3:uid="{1E7DE403-6C7D-4A7D-80FC-E5C402D442F2}" name="Bendras žiūrovų sk._x000a_(Total ADM)" dataDxfId="88" totalsRowDxfId="2"/>
    <tableColumn id="14" xr3:uid="{CBBCB3FB-0039-4DC9-AF52-8ECC74142D62}" name="Premjeros data _x000a_(Release date)" dataDxfId="87" totalsRowDxfId="1"/>
    <tableColumn id="15" xr3:uid="{7859DD7C-8DA5-4D71-A711-6CA4443913D7}" name="Platintojas _x000a_(Distributor)" totalsRowLabel=" " dataDxfId="86" totalsRow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2A1F3-4258-4A74-B5AB-7484657C8B15}" name="Table132" displayName="Table132" ref="A2:O47" totalsRowCount="1" headerRowDxfId="85" dataDxfId="83" totalsRowDxfId="82" headerRowBorderDxfId="84">
  <sortState xmlns:xlrd2="http://schemas.microsoft.com/office/spreadsheetml/2017/richdata2" ref="A3:O46">
    <sortCondition descending="1" ref="D3:D46"/>
  </sortState>
  <tableColumns count="15">
    <tableColumn id="1" xr3:uid="{B04F2639-1EA6-4800-833C-3588771B8520}" name="#" dataDxfId="81" totalsRowDxfId="80"/>
    <tableColumn id="2" xr3:uid="{6CB979A9-85CA-4543-BFAB-F2EDF9FE2A6E}" name="#_x000a_LW" dataDxfId="79" totalsRowDxfId="78"/>
    <tableColumn id="3" xr3:uid="{ECB08652-19BD-40E0-B5BA-B33F2DB70BE6}" name="Filmas _x000a_(Movie)" totalsRowLabel="Total (44)" dataDxfId="77" totalsRowDxfId="76"/>
    <tableColumn id="4" xr3:uid="{2A719594-8CF1-499B-8CAD-21010E857C2D}" name="Pajamos _x000a_(GBO)" totalsRowFunction="sum" dataDxfId="75" totalsRowDxfId="74"/>
    <tableColumn id="5" xr3:uid="{60949ED3-D8B1-4B7D-BF52-E107E61BD337}" name="Pajamos _x000a_praeita sav._x000a_(GBO LW)" totalsRowLabel="623 119 €" dataDxfId="73" totalsRowDxfId="72"/>
    <tableColumn id="6" xr3:uid="{481DAACE-7BD0-4D1B-BEE0-C17BA6CAB992}" name="Pakitimas_x000a_(Change)" totalsRowFunction="custom" dataDxfId="71" totalsRowDxfId="70">
      <calculatedColumnFormula>(D3-E3)/E3</calculatedColumnFormula>
      <totalsRowFormula>(D47-E47)/E47</totalsRowFormula>
    </tableColumn>
    <tableColumn id="7" xr3:uid="{13E57C9F-FCC2-46D4-88D9-42EE30F24793}" name="Žiūrovų sk. _x000a_(ADM)" totalsRowFunction="sum" dataDxfId="69" totalsRowDxfId="68"/>
    <tableColumn id="8" xr3:uid="{B83CCF15-DEAE-4181-865E-5D5A49133BC7}" name="Seansų sk. _x000a_(Show count)" dataDxfId="67" totalsRowDxfId="66"/>
    <tableColumn id="9" xr3:uid="{D68D68D3-9FDF-485A-873B-2BB1A810A678}" name="Lankomumo vid._x000a_(Average ADM)" dataDxfId="65" totalsRowDxfId="64">
      <calculatedColumnFormula>G3/H3</calculatedColumnFormula>
    </tableColumn>
    <tableColumn id="10" xr3:uid="{6193C103-1C80-443C-8B2F-EF7277F5D8CB}" name="Kopijų sk. _x000a_(DCO count)" dataDxfId="63" totalsRowDxfId="62"/>
    <tableColumn id="11" xr3:uid="{50D12CFC-EB51-4365-964C-E7867E8483CC}" name="Rodymo savaitė_x000a_(Week on screen)" dataDxfId="61" totalsRowDxfId="60"/>
    <tableColumn id="12" xr3:uid="{A35BB304-AB6B-46BE-A6F0-DB628A197A52}" name="Bendros pajamos _x000a_(Total GBO)" dataDxfId="59" totalsRowDxfId="58"/>
    <tableColumn id="13" xr3:uid="{C482000D-C212-4652-B2FC-3493F8510220}" name="Bendras žiūrovų sk._x000a_(Total ADM)" dataDxfId="57" totalsRowDxfId="56"/>
    <tableColumn id="14" xr3:uid="{E8B24AD9-7FD4-47EB-B11E-CC0F0AB37B20}" name="Premjeros data _x000a_(Release date)" dataDxfId="55" totalsRowDxfId="54"/>
    <tableColumn id="15" xr3:uid="{B7AE4AEE-2924-4403-B373-4D289B6C0CFB}" name="Platintojas _x000a_(Distributor)" totalsRowLabel=" " dataDxfId="53" totalsRowDxfId="52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379E32-778B-487C-96D9-D0884832B667}" name="Table13" displayName="Table13" ref="A2:O39" totalsRowCount="1" headerRowDxfId="51" dataDxfId="49" totalsRowDxfId="48" headerRowBorderDxfId="50">
  <sortState xmlns:xlrd2="http://schemas.microsoft.com/office/spreadsheetml/2017/richdata2" ref="A3:O38">
    <sortCondition descending="1" ref="D3:D38"/>
  </sortState>
  <tableColumns count="15">
    <tableColumn id="1" xr3:uid="{93EC8040-391C-4B64-803B-946594B6B7F7}" name="#" dataDxfId="47" totalsRowDxfId="46"/>
    <tableColumn id="2" xr3:uid="{D6AA89DD-F402-49ED-B2CA-B45ED30EB6A8}" name="#_x000a_LW" dataDxfId="45" totalsRowDxfId="44"/>
    <tableColumn id="3" xr3:uid="{8524161D-F780-40E6-96D9-D46D84D91E1F}" name="Filmas _x000a_(Movie)" totalsRowLabel="Total (36)" dataDxfId="43" totalsRowDxfId="42"/>
    <tableColumn id="4" xr3:uid="{898DAD4F-B56E-4B96-9BAF-7609A0041E01}" name="Pajamos _x000a_(GBO)" totalsRowFunction="sum" dataDxfId="41" totalsRowDxfId="40"/>
    <tableColumn id="5" xr3:uid="{C59F2D4C-5823-45F4-9D98-114FFD01A927}" name="Pajamos _x000a_praeita sav._x000a_(GBO LW)" totalsRowLabel="1 145 182 €" dataDxfId="39" totalsRowDxfId="38"/>
    <tableColumn id="6" xr3:uid="{F957FCE3-B2E4-448E-8740-03D906BC5EB7}" name="Pakitimas_x000a_(Change)" totalsRowFunction="custom" dataDxfId="37" totalsRowDxfId="36">
      <calculatedColumnFormula>(D3-E3)/E3</calculatedColumnFormula>
      <totalsRowFormula>(D39-E39)/E39</totalsRowFormula>
    </tableColumn>
    <tableColumn id="7" xr3:uid="{45DD8E99-004C-4D9C-979D-6F515FFFFB92}" name="Žiūrovų sk. _x000a_(ADM)" totalsRowFunction="sum" dataDxfId="35" totalsRowDxfId="34"/>
    <tableColumn id="8" xr3:uid="{2BB64C16-9186-4C4A-A0C9-08323CEFC402}" name="Seansų sk. _x000a_(Show count)" dataDxfId="33" totalsRowDxfId="32"/>
    <tableColumn id="9" xr3:uid="{F6C07FA5-1C03-4357-A44D-0B81FC66E2AF}" name="Lankomumo vid._x000a_(Average ADM)" dataDxfId="31" totalsRowDxfId="30">
      <calculatedColumnFormula>G3/H3</calculatedColumnFormula>
    </tableColumn>
    <tableColumn id="10" xr3:uid="{A3E561A1-4C0E-457E-84AA-349FD64794AE}" name="Kopijų sk. _x000a_(DCO count)" dataDxfId="29" totalsRowDxfId="28"/>
    <tableColumn id="11" xr3:uid="{E20BF4A7-9048-401E-A6FA-983414B01ED2}" name="Rodymo savaitė_x000a_(Week on screen)" dataDxfId="27" totalsRowDxfId="26"/>
    <tableColumn id="12" xr3:uid="{67BC01BA-5CB2-41D3-AB69-350EFF0FD930}" name="Bendros pajamos _x000a_(Total GBO)" dataDxfId="25" totalsRowDxfId="24"/>
    <tableColumn id="13" xr3:uid="{37483393-9FD8-4B34-8B9D-DE79FEFE93B2}" name="Bendras žiūrovų sk._x000a_(Total ADM)" dataDxfId="23" totalsRowDxfId="22"/>
    <tableColumn id="14" xr3:uid="{EADF24B6-15DA-48EA-B223-A587598EEB24}" name="Premjeros data _x000a_(Release date)" dataDxfId="21" totalsRowDxfId="20"/>
    <tableColumn id="15" xr3:uid="{5103FA11-CF5D-49EC-A2A1-D131ABB2109C}" name="Platintojas _x000a_(Distributor)" totalsRowLabel=" " dataDxfId="19" totalsRowDxfId="18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6-01-16T14:17:54.75" personId="{4B3D72C2-F641-479B-B6A0-B4065882BA66}" id="{D3642600-1477-4519-8778-3DF5EAA99054}">
    <text>Weekend results</text>
  </threadedComment>
  <threadedComment ref="C19" dT="2026-01-16T14:16:48.02" personId="{4B3D72C2-F641-479B-B6A0-B4065882BA66}" id="{D9A14F60-7F88-462F-A378-C79749BC054A}">
    <text>Weekend results</text>
  </threadedComment>
  <threadedComment ref="C30" dT="2026-01-16T12:27:16.28" personId="{4B3D72C2-F641-479B-B6A0-B4065882BA66}" id="{767B156B-0B27-43A8-BAEB-4824CD97953F}">
    <text>Weekend results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4D71-A8DC-427E-999D-B850E287EF8B}">
  <sheetPr>
    <pageSetUpPr fitToPage="1"/>
  </sheetPr>
  <dimension ref="A1:S87"/>
  <sheetViews>
    <sheetView tabSelected="1" zoomScale="60" zoomScaleNormal="60" workbookViewId="0">
      <selection activeCell="K6" sqref="K6"/>
    </sheetView>
  </sheetViews>
  <sheetFormatPr defaultColWidth="0" defaultRowHeight="11.25" zeroHeight="1" x14ac:dyDescent="0.15"/>
  <cols>
    <col min="1" max="2" width="4.7109375" style="1" customWidth="1"/>
    <col min="3" max="3" width="30.7109375" style="1" customWidth="1"/>
    <col min="4" max="5" width="20.7109375" style="44" customWidth="1"/>
    <col min="6" max="6" width="20.7109375" style="1" customWidth="1"/>
    <col min="7" max="8" width="20.7109375" style="46" customWidth="1"/>
    <col min="9" max="9" width="20.7109375" style="1" customWidth="1"/>
    <col min="10" max="11" width="20.7109375" style="46" customWidth="1"/>
    <col min="12" max="12" width="20.7109375" style="44" customWidth="1"/>
    <col min="13" max="13" width="20.7109375" style="46" customWidth="1"/>
    <col min="14" max="14" width="20.7109375" style="49" customWidth="1"/>
    <col min="15" max="15" width="30.7109375" style="52" customWidth="1"/>
    <col min="16" max="16384" width="5.42578125" style="1" hidden="1"/>
  </cols>
  <sheetData>
    <row r="1" spans="1:18" s="4" customFormat="1" ht="40.5" customHeight="1" thickBot="1" x14ac:dyDescent="0.25">
      <c r="A1" s="54" t="s">
        <v>97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8" s="5" customFormat="1" ht="63.75" customHeight="1" thickBot="1" x14ac:dyDescent="0.25">
      <c r="A2" s="25" t="s">
        <v>13</v>
      </c>
      <c r="B2" s="14" t="s">
        <v>14</v>
      </c>
      <c r="C2" s="15" t="s">
        <v>0</v>
      </c>
      <c r="D2" s="43" t="s">
        <v>1</v>
      </c>
      <c r="E2" s="43" t="s">
        <v>12</v>
      </c>
      <c r="F2" s="15" t="s">
        <v>2</v>
      </c>
      <c r="G2" s="45" t="s">
        <v>3</v>
      </c>
      <c r="H2" s="45" t="s">
        <v>4</v>
      </c>
      <c r="I2" s="15" t="s">
        <v>11</v>
      </c>
      <c r="J2" s="45" t="s">
        <v>10</v>
      </c>
      <c r="K2" s="45" t="s">
        <v>5</v>
      </c>
      <c r="L2" s="43" t="s">
        <v>6</v>
      </c>
      <c r="M2" s="45" t="s">
        <v>9</v>
      </c>
      <c r="N2" s="48" t="s">
        <v>8</v>
      </c>
      <c r="O2" s="16" t="s">
        <v>7</v>
      </c>
    </row>
    <row r="3" spans="1:18" s="53" customFormat="1" ht="24.95" customHeight="1" x14ac:dyDescent="0.2">
      <c r="A3" s="6">
        <v>1</v>
      </c>
      <c r="B3" s="11">
        <v>1</v>
      </c>
      <c r="C3" s="13" t="s">
        <v>75</v>
      </c>
      <c r="D3" s="31">
        <v>201473</v>
      </c>
      <c r="E3" s="8">
        <v>365341</v>
      </c>
      <c r="F3" s="9">
        <f>(D3-E3)/E3</f>
        <v>-0.44853438294634329</v>
      </c>
      <c r="G3" s="32">
        <v>26676</v>
      </c>
      <c r="H3" s="11" t="s">
        <v>56</v>
      </c>
      <c r="I3" s="11" t="s">
        <v>56</v>
      </c>
      <c r="J3" s="11" t="s">
        <v>56</v>
      </c>
      <c r="K3" s="10">
        <v>2</v>
      </c>
      <c r="L3" s="31">
        <v>566814</v>
      </c>
      <c r="M3" s="32">
        <v>74645</v>
      </c>
      <c r="N3" s="12">
        <v>46031</v>
      </c>
      <c r="O3" s="30" t="s">
        <v>76</v>
      </c>
    </row>
    <row r="4" spans="1:18" s="53" customFormat="1" ht="24.95" customHeight="1" x14ac:dyDescent="0.2">
      <c r="A4" s="6">
        <v>2</v>
      </c>
      <c r="B4" s="11">
        <v>2</v>
      </c>
      <c r="C4" s="7" t="s">
        <v>17</v>
      </c>
      <c r="D4" s="8">
        <v>138509.75</v>
      </c>
      <c r="E4" s="8">
        <v>182748.89</v>
      </c>
      <c r="F4" s="9">
        <f>(D4-E4)/E4</f>
        <v>-0.2420761078220503</v>
      </c>
      <c r="G4" s="10">
        <v>14439</v>
      </c>
      <c r="H4" s="10">
        <v>261</v>
      </c>
      <c r="I4" s="11">
        <f t="shared" ref="I4:I13" si="0">G4/H4</f>
        <v>55.321839080459768</v>
      </c>
      <c r="J4" s="10">
        <v>25</v>
      </c>
      <c r="K4" s="10">
        <v>5</v>
      </c>
      <c r="L4" s="8">
        <v>1791657.22</v>
      </c>
      <c r="M4" s="10">
        <v>197202</v>
      </c>
      <c r="N4" s="12">
        <v>46010</v>
      </c>
      <c r="O4" s="30" t="s">
        <v>41</v>
      </c>
      <c r="R4" s="6"/>
    </row>
    <row r="5" spans="1:18" s="53" customFormat="1" ht="24.95" customHeight="1" x14ac:dyDescent="0.2">
      <c r="A5" s="6">
        <v>3</v>
      </c>
      <c r="B5" s="11" t="s">
        <v>54</v>
      </c>
      <c r="C5" s="13" t="s">
        <v>99</v>
      </c>
      <c r="D5" s="8">
        <v>75296.210000000006</v>
      </c>
      <c r="E5" s="8" t="s">
        <v>56</v>
      </c>
      <c r="F5" s="9" t="s">
        <v>56</v>
      </c>
      <c r="G5" s="10">
        <v>13235</v>
      </c>
      <c r="H5" s="10">
        <v>301</v>
      </c>
      <c r="I5" s="11">
        <f t="shared" si="0"/>
        <v>43.970099667774086</v>
      </c>
      <c r="J5" s="10">
        <v>17</v>
      </c>
      <c r="K5" s="10">
        <v>1</v>
      </c>
      <c r="L5" s="8">
        <v>75296.210000000006</v>
      </c>
      <c r="M5" s="10">
        <v>13235</v>
      </c>
      <c r="N5" s="12">
        <v>46038</v>
      </c>
      <c r="O5" s="50" t="s">
        <v>47</v>
      </c>
      <c r="R5" s="6"/>
    </row>
    <row r="6" spans="1:18" s="53" customFormat="1" ht="24.95" customHeight="1" x14ac:dyDescent="0.2">
      <c r="A6" s="6">
        <v>4</v>
      </c>
      <c r="B6" s="11" t="s">
        <v>60</v>
      </c>
      <c r="C6" s="13" t="s">
        <v>100</v>
      </c>
      <c r="D6" s="8">
        <v>40369.839999999997</v>
      </c>
      <c r="E6" s="8" t="s">
        <v>56</v>
      </c>
      <c r="F6" s="9" t="s">
        <v>56</v>
      </c>
      <c r="G6" s="10">
        <v>4564</v>
      </c>
      <c r="H6" s="10">
        <v>26</v>
      </c>
      <c r="I6" s="11">
        <f t="shared" si="0"/>
        <v>175.53846153846155</v>
      </c>
      <c r="J6" s="10">
        <v>11</v>
      </c>
      <c r="K6" s="10">
        <v>0</v>
      </c>
      <c r="L6" s="8">
        <v>40369.839999999997</v>
      </c>
      <c r="M6" s="10">
        <v>4564</v>
      </c>
      <c r="N6" s="12" t="s">
        <v>51</v>
      </c>
      <c r="O6" s="50" t="s">
        <v>47</v>
      </c>
      <c r="R6" s="6"/>
    </row>
    <row r="7" spans="1:18" s="53" customFormat="1" ht="24.95" customHeight="1" x14ac:dyDescent="0.2">
      <c r="A7" s="6">
        <v>5</v>
      </c>
      <c r="B7" s="11" t="s">
        <v>54</v>
      </c>
      <c r="C7" s="13" t="s">
        <v>82</v>
      </c>
      <c r="D7" s="31">
        <v>37201.57</v>
      </c>
      <c r="E7" s="8" t="s">
        <v>56</v>
      </c>
      <c r="F7" s="8" t="s">
        <v>56</v>
      </c>
      <c r="G7" s="32">
        <v>5251</v>
      </c>
      <c r="H7" s="10">
        <v>127</v>
      </c>
      <c r="I7" s="11">
        <f t="shared" si="0"/>
        <v>41.346456692913385</v>
      </c>
      <c r="J7" s="10">
        <v>18</v>
      </c>
      <c r="K7" s="10">
        <v>1</v>
      </c>
      <c r="L7" s="31">
        <v>43794.92</v>
      </c>
      <c r="M7" s="32">
        <v>5966</v>
      </c>
      <c r="N7" s="12">
        <v>46038</v>
      </c>
      <c r="O7" s="30" t="s">
        <v>50</v>
      </c>
      <c r="R7" s="6"/>
    </row>
    <row r="8" spans="1:18" s="53" customFormat="1" ht="24.95" customHeight="1" x14ac:dyDescent="0.2">
      <c r="A8" s="6">
        <v>6</v>
      </c>
      <c r="B8" s="11">
        <v>3</v>
      </c>
      <c r="C8" s="7" t="s">
        <v>18</v>
      </c>
      <c r="D8" s="8">
        <v>36366.21</v>
      </c>
      <c r="E8" s="8">
        <v>49615.51</v>
      </c>
      <c r="F8" s="9">
        <f>(D8-E8)/E8</f>
        <v>-0.26703948019480206</v>
      </c>
      <c r="G8" s="10">
        <v>5770</v>
      </c>
      <c r="H8" s="10">
        <v>147</v>
      </c>
      <c r="I8" s="11">
        <f t="shared" si="0"/>
        <v>39.251700680272108</v>
      </c>
      <c r="J8" s="10">
        <v>14</v>
      </c>
      <c r="K8" s="10">
        <v>8</v>
      </c>
      <c r="L8" s="8">
        <v>1114878.19</v>
      </c>
      <c r="M8" s="10">
        <v>176958</v>
      </c>
      <c r="N8" s="12">
        <v>45989</v>
      </c>
      <c r="O8" s="30" t="s">
        <v>41</v>
      </c>
      <c r="R8" s="6"/>
    </row>
    <row r="9" spans="1:18" s="53" customFormat="1" ht="24.95" customHeight="1" x14ac:dyDescent="0.2">
      <c r="A9" s="6">
        <v>7</v>
      </c>
      <c r="B9" s="11" t="s">
        <v>54</v>
      </c>
      <c r="C9" s="13" t="s">
        <v>84</v>
      </c>
      <c r="D9" s="8">
        <v>34892.870000000003</v>
      </c>
      <c r="E9" s="8" t="s">
        <v>56</v>
      </c>
      <c r="F9" s="9" t="s">
        <v>56</v>
      </c>
      <c r="G9" s="10">
        <v>4787</v>
      </c>
      <c r="H9" s="10">
        <v>181</v>
      </c>
      <c r="I9" s="11">
        <f t="shared" si="0"/>
        <v>26.447513812154696</v>
      </c>
      <c r="J9" s="10">
        <v>15</v>
      </c>
      <c r="K9" s="10">
        <v>1</v>
      </c>
      <c r="L9" s="8">
        <v>37688</v>
      </c>
      <c r="M9" s="10">
        <v>5164</v>
      </c>
      <c r="N9" s="12">
        <v>46038</v>
      </c>
      <c r="O9" s="50" t="s">
        <v>43</v>
      </c>
      <c r="R9" s="6"/>
    </row>
    <row r="10" spans="1:18" s="53" customFormat="1" ht="24.95" customHeight="1" x14ac:dyDescent="0.2">
      <c r="A10" s="6">
        <v>8</v>
      </c>
      <c r="B10" s="11">
        <v>4</v>
      </c>
      <c r="C10" s="13" t="s">
        <v>59</v>
      </c>
      <c r="D10" s="8">
        <v>32593.82</v>
      </c>
      <c r="E10" s="8">
        <v>47661.1</v>
      </c>
      <c r="F10" s="9">
        <f>(D10-E10)/E10</f>
        <v>-0.31613370232747462</v>
      </c>
      <c r="G10" s="10">
        <v>4353</v>
      </c>
      <c r="H10" s="10">
        <v>145</v>
      </c>
      <c r="I10" s="11">
        <f t="shared" si="0"/>
        <v>30.020689655172415</v>
      </c>
      <c r="J10" s="10">
        <v>13</v>
      </c>
      <c r="K10" s="10">
        <v>2</v>
      </c>
      <c r="L10" s="8">
        <v>83287.179999999993</v>
      </c>
      <c r="M10" s="10">
        <v>11030</v>
      </c>
      <c r="N10" s="12">
        <v>45666</v>
      </c>
      <c r="O10" s="30" t="s">
        <v>47</v>
      </c>
      <c r="R10" s="6"/>
    </row>
    <row r="11" spans="1:18" s="53" customFormat="1" ht="24.75" customHeight="1" x14ac:dyDescent="0.2">
      <c r="A11" s="6">
        <v>9</v>
      </c>
      <c r="B11" s="11">
        <v>5</v>
      </c>
      <c r="C11" s="13" t="s">
        <v>19</v>
      </c>
      <c r="D11" s="31">
        <v>23783.86</v>
      </c>
      <c r="E11" s="8">
        <v>23385.919999999998</v>
      </c>
      <c r="F11" s="9">
        <f>(D11-E11)/E11</f>
        <v>1.7016221726577459E-2</v>
      </c>
      <c r="G11" s="32">
        <v>4001</v>
      </c>
      <c r="H11" s="10">
        <v>127</v>
      </c>
      <c r="I11" s="11">
        <f t="shared" si="0"/>
        <v>31.503937007874015</v>
      </c>
      <c r="J11" s="10">
        <v>16</v>
      </c>
      <c r="K11" s="10">
        <v>4</v>
      </c>
      <c r="L11" s="31">
        <v>266085.69</v>
      </c>
      <c r="M11" s="32">
        <v>43788</v>
      </c>
      <c r="N11" s="12">
        <v>46017</v>
      </c>
      <c r="O11" s="30" t="s">
        <v>42</v>
      </c>
      <c r="R11" s="6"/>
    </row>
    <row r="12" spans="1:18" s="53" customFormat="1" ht="24.95" customHeight="1" x14ac:dyDescent="0.2">
      <c r="A12" s="6">
        <v>10</v>
      </c>
      <c r="B12" s="11" t="s">
        <v>54</v>
      </c>
      <c r="C12" s="13" t="s">
        <v>90</v>
      </c>
      <c r="D12" s="31">
        <v>17309.04</v>
      </c>
      <c r="E12" s="8" t="s">
        <v>56</v>
      </c>
      <c r="F12" s="8" t="s">
        <v>56</v>
      </c>
      <c r="G12" s="32">
        <v>2648</v>
      </c>
      <c r="H12" s="10">
        <v>129</v>
      </c>
      <c r="I12" s="11">
        <f t="shared" si="0"/>
        <v>20.527131782945737</v>
      </c>
      <c r="J12" s="10">
        <v>17</v>
      </c>
      <c r="K12" s="10">
        <v>1</v>
      </c>
      <c r="L12" s="31">
        <v>18555.919999999998</v>
      </c>
      <c r="M12" s="32">
        <v>2834</v>
      </c>
      <c r="N12" s="12">
        <v>46038</v>
      </c>
      <c r="O12" s="30" t="s">
        <v>45</v>
      </c>
      <c r="R12" s="6"/>
    </row>
    <row r="13" spans="1:18" s="53" customFormat="1" ht="24.95" customHeight="1" x14ac:dyDescent="0.2">
      <c r="A13" s="6">
        <v>11</v>
      </c>
      <c r="B13" s="11">
        <v>6</v>
      </c>
      <c r="C13" s="13" t="s">
        <v>61</v>
      </c>
      <c r="D13" s="31">
        <v>11203.33</v>
      </c>
      <c r="E13" s="8">
        <v>16371.76</v>
      </c>
      <c r="F13" s="9">
        <f>(D13-E13)/E13</f>
        <v>-0.31569177657136438</v>
      </c>
      <c r="G13" s="32">
        <v>2013</v>
      </c>
      <c r="H13" s="10">
        <v>77</v>
      </c>
      <c r="I13" s="11">
        <f t="shared" si="0"/>
        <v>26.142857142857142</v>
      </c>
      <c r="J13" s="10">
        <v>15</v>
      </c>
      <c r="K13" s="10">
        <v>2</v>
      </c>
      <c r="L13" s="31">
        <v>27928.14</v>
      </c>
      <c r="M13" s="32">
        <v>4826</v>
      </c>
      <c r="N13" s="12">
        <v>46031</v>
      </c>
      <c r="O13" s="30" t="s">
        <v>47</v>
      </c>
      <c r="R13" s="6"/>
    </row>
    <row r="14" spans="1:18" s="53" customFormat="1" ht="24.95" customHeight="1" x14ac:dyDescent="0.2">
      <c r="A14" s="6">
        <v>12</v>
      </c>
      <c r="B14" s="11">
        <v>7</v>
      </c>
      <c r="C14" s="7" t="s">
        <v>23</v>
      </c>
      <c r="D14" s="8">
        <v>6785.71</v>
      </c>
      <c r="E14" s="8">
        <v>10729.87</v>
      </c>
      <c r="F14" s="9">
        <f>(D14-E14)/E14</f>
        <v>-0.36758693255370295</v>
      </c>
      <c r="G14" s="10">
        <v>1152</v>
      </c>
      <c r="H14" s="11" t="s">
        <v>56</v>
      </c>
      <c r="I14" s="11" t="s">
        <v>56</v>
      </c>
      <c r="J14" s="11">
        <v>5</v>
      </c>
      <c r="K14" s="10">
        <v>5</v>
      </c>
      <c r="L14" s="8">
        <v>85942.49</v>
      </c>
      <c r="M14" s="10">
        <v>14322</v>
      </c>
      <c r="N14" s="12">
        <v>46010</v>
      </c>
      <c r="O14" s="30" t="s">
        <v>46</v>
      </c>
      <c r="R14" s="6"/>
    </row>
    <row r="15" spans="1:18" s="53" customFormat="1" ht="24.95" customHeight="1" x14ac:dyDescent="0.2">
      <c r="A15" s="6">
        <v>13</v>
      </c>
      <c r="B15" s="11">
        <v>11</v>
      </c>
      <c r="C15" s="13" t="s">
        <v>55</v>
      </c>
      <c r="D15" s="8">
        <v>6450.8</v>
      </c>
      <c r="E15" s="8">
        <v>5305.77</v>
      </c>
      <c r="F15" s="9">
        <f>(D15-E15)/E15</f>
        <v>0.21580845004589336</v>
      </c>
      <c r="G15" s="10">
        <v>979</v>
      </c>
      <c r="H15" s="10">
        <v>19</v>
      </c>
      <c r="I15" s="11">
        <v>57.18181818181818</v>
      </c>
      <c r="J15" s="10">
        <v>6</v>
      </c>
      <c r="K15" s="10">
        <v>3</v>
      </c>
      <c r="L15" s="8">
        <v>41316.600000000006</v>
      </c>
      <c r="M15" s="10">
        <v>6137</v>
      </c>
      <c r="N15" s="12">
        <v>46024</v>
      </c>
      <c r="O15" s="30" t="s">
        <v>57</v>
      </c>
      <c r="R15" s="6"/>
    </row>
    <row r="16" spans="1:18" s="53" customFormat="1" ht="24.95" customHeight="1" x14ac:dyDescent="0.2">
      <c r="A16" s="6">
        <v>14</v>
      </c>
      <c r="B16" s="11">
        <v>10</v>
      </c>
      <c r="C16" s="7" t="s">
        <v>22</v>
      </c>
      <c r="D16" s="8">
        <v>4027.01</v>
      </c>
      <c r="E16" s="8">
        <v>5319.64</v>
      </c>
      <c r="F16" s="9">
        <f>(D16-E16)/E16</f>
        <v>-0.24299200697791581</v>
      </c>
      <c r="G16" s="10">
        <v>591</v>
      </c>
      <c r="H16" s="10">
        <v>26</v>
      </c>
      <c r="I16" s="11">
        <f>G16/H16</f>
        <v>22.73076923076923</v>
      </c>
      <c r="J16" s="10">
        <v>4</v>
      </c>
      <c r="K16" s="10">
        <v>7</v>
      </c>
      <c r="L16" s="8">
        <v>339688.22</v>
      </c>
      <c r="M16" s="10">
        <v>46167</v>
      </c>
      <c r="N16" s="12">
        <v>45996</v>
      </c>
      <c r="O16" s="30" t="s">
        <v>45</v>
      </c>
      <c r="R16" s="6"/>
    </row>
    <row r="17" spans="1:19" s="24" customFormat="1" ht="24.95" customHeight="1" x14ac:dyDescent="0.2">
      <c r="A17" s="6">
        <v>15</v>
      </c>
      <c r="B17" s="11" t="s">
        <v>60</v>
      </c>
      <c r="C17" s="13" t="s">
        <v>103</v>
      </c>
      <c r="D17" s="8">
        <v>3644.62</v>
      </c>
      <c r="E17" s="8" t="s">
        <v>56</v>
      </c>
      <c r="F17" s="9" t="s">
        <v>56</v>
      </c>
      <c r="G17" s="10">
        <v>576</v>
      </c>
      <c r="H17" s="10">
        <v>7</v>
      </c>
      <c r="I17" s="11">
        <f>G17/H17</f>
        <v>82.285714285714292</v>
      </c>
      <c r="J17" s="10">
        <v>7</v>
      </c>
      <c r="K17" s="10">
        <v>0</v>
      </c>
      <c r="L17" s="8">
        <v>3644.62</v>
      </c>
      <c r="M17" s="10">
        <v>576</v>
      </c>
      <c r="N17" s="12" t="s">
        <v>51</v>
      </c>
      <c r="O17" s="50" t="s">
        <v>92</v>
      </c>
      <c r="R17" s="17"/>
    </row>
    <row r="18" spans="1:19" s="53" customFormat="1" ht="24.95" customHeight="1" x14ac:dyDescent="0.2">
      <c r="A18" s="6">
        <v>16</v>
      </c>
      <c r="B18" s="11">
        <v>16</v>
      </c>
      <c r="C18" s="7" t="s">
        <v>26</v>
      </c>
      <c r="D18" s="8">
        <v>2321</v>
      </c>
      <c r="E18" s="8">
        <v>2500</v>
      </c>
      <c r="F18" s="9">
        <f>(D18-E18)/E18</f>
        <v>-7.1599999999999997E-2</v>
      </c>
      <c r="G18" s="10">
        <v>385</v>
      </c>
      <c r="H18" s="11" t="s">
        <v>56</v>
      </c>
      <c r="I18" s="11" t="s">
        <v>56</v>
      </c>
      <c r="J18" s="10">
        <v>3</v>
      </c>
      <c r="K18" s="10">
        <v>8</v>
      </c>
      <c r="L18" s="8">
        <v>122584</v>
      </c>
      <c r="M18" s="10">
        <v>17500</v>
      </c>
      <c r="N18" s="12">
        <v>45989</v>
      </c>
      <c r="O18" s="30" t="s">
        <v>49</v>
      </c>
      <c r="R18" s="6"/>
    </row>
    <row r="19" spans="1:19" s="53" customFormat="1" ht="24.95" customHeight="1" x14ac:dyDescent="0.2">
      <c r="A19" s="6">
        <v>17</v>
      </c>
      <c r="B19" s="11">
        <v>8</v>
      </c>
      <c r="C19" s="7" t="s">
        <v>20</v>
      </c>
      <c r="D19" s="8">
        <v>2045.21</v>
      </c>
      <c r="E19" s="8">
        <v>7533.93</v>
      </c>
      <c r="F19" s="9">
        <f>(D19-E19)/E19</f>
        <v>-0.72853344801451569</v>
      </c>
      <c r="G19" s="10">
        <v>298</v>
      </c>
      <c r="H19" s="10">
        <v>7</v>
      </c>
      <c r="I19" s="11">
        <f>G19/H19</f>
        <v>42.571428571428569</v>
      </c>
      <c r="J19" s="10">
        <v>2</v>
      </c>
      <c r="K19" s="10">
        <v>4</v>
      </c>
      <c r="L19" s="8">
        <v>91793.72</v>
      </c>
      <c r="M19" s="10">
        <v>12154</v>
      </c>
      <c r="N19" s="12">
        <v>46017</v>
      </c>
      <c r="O19" s="30" t="s">
        <v>43</v>
      </c>
      <c r="R19" s="6"/>
    </row>
    <row r="20" spans="1:19" s="53" customFormat="1" ht="24.95" customHeight="1" x14ac:dyDescent="0.2">
      <c r="A20" s="6">
        <v>18</v>
      </c>
      <c r="B20" s="11" t="s">
        <v>60</v>
      </c>
      <c r="C20" s="13" t="s">
        <v>101</v>
      </c>
      <c r="D20" s="8">
        <v>1625.64</v>
      </c>
      <c r="E20" s="8" t="s">
        <v>56</v>
      </c>
      <c r="F20" s="9" t="s">
        <v>56</v>
      </c>
      <c r="G20" s="10">
        <v>183</v>
      </c>
      <c r="H20" s="10">
        <v>5</v>
      </c>
      <c r="I20" s="11">
        <f>G20/H20</f>
        <v>36.6</v>
      </c>
      <c r="J20" s="10">
        <v>5</v>
      </c>
      <c r="K20" s="10">
        <v>0</v>
      </c>
      <c r="L20" s="8">
        <v>1625.64</v>
      </c>
      <c r="M20" s="10">
        <v>183</v>
      </c>
      <c r="N20" s="12" t="s">
        <v>51</v>
      </c>
      <c r="O20" s="50" t="s">
        <v>43</v>
      </c>
      <c r="R20" s="6"/>
    </row>
    <row r="21" spans="1:19" s="53" customFormat="1" ht="24.95" customHeight="1" x14ac:dyDescent="0.2">
      <c r="A21" s="6">
        <v>19</v>
      </c>
      <c r="B21" s="11">
        <v>14</v>
      </c>
      <c r="C21" s="13" t="s">
        <v>35</v>
      </c>
      <c r="D21" s="8">
        <v>1419.76</v>
      </c>
      <c r="E21" s="8">
        <v>3099.55</v>
      </c>
      <c r="F21" s="9">
        <f t="shared" ref="F21:F33" si="1">(D21-E21)/E21</f>
        <v>-0.54194641157587398</v>
      </c>
      <c r="G21" s="10">
        <v>234</v>
      </c>
      <c r="H21" s="10">
        <v>7</v>
      </c>
      <c r="I21" s="11">
        <f>G21/H21</f>
        <v>33.428571428571431</v>
      </c>
      <c r="J21" s="10">
        <v>4</v>
      </c>
      <c r="K21" s="10">
        <v>3</v>
      </c>
      <c r="L21" s="8">
        <v>17608.28</v>
      </c>
      <c r="M21" s="10">
        <v>2559</v>
      </c>
      <c r="N21" s="12">
        <v>46024</v>
      </c>
      <c r="O21" s="30" t="s">
        <v>41</v>
      </c>
      <c r="R21" s="6"/>
    </row>
    <row r="22" spans="1:19" s="53" customFormat="1" ht="24.95" customHeight="1" x14ac:dyDescent="0.2">
      <c r="A22" s="6">
        <v>20</v>
      </c>
      <c r="B22" s="11">
        <v>12</v>
      </c>
      <c r="C22" s="13" t="s">
        <v>77</v>
      </c>
      <c r="D22" s="31">
        <v>1145.42</v>
      </c>
      <c r="E22" s="8">
        <v>4377.32</v>
      </c>
      <c r="F22" s="9">
        <f t="shared" si="1"/>
        <v>-0.73832847495727971</v>
      </c>
      <c r="G22" s="32">
        <v>173</v>
      </c>
      <c r="H22" s="10">
        <v>12</v>
      </c>
      <c r="I22" s="11">
        <f>G22/H22</f>
        <v>14.416666666666666</v>
      </c>
      <c r="J22" s="10">
        <v>5</v>
      </c>
      <c r="K22" s="10">
        <v>2</v>
      </c>
      <c r="L22" s="31">
        <v>6982.05</v>
      </c>
      <c r="M22" s="32">
        <v>987</v>
      </c>
      <c r="N22" s="12">
        <v>46031</v>
      </c>
      <c r="O22" s="30" t="s">
        <v>78</v>
      </c>
      <c r="R22" s="6"/>
    </row>
    <row r="23" spans="1:19" ht="24.75" customHeight="1" x14ac:dyDescent="0.15">
      <c r="A23" s="6">
        <v>21</v>
      </c>
      <c r="B23" s="11">
        <v>9</v>
      </c>
      <c r="C23" s="7" t="s">
        <v>30</v>
      </c>
      <c r="D23" s="8">
        <v>916.44</v>
      </c>
      <c r="E23" s="8">
        <v>6365.83</v>
      </c>
      <c r="F23" s="9">
        <f t="shared" si="1"/>
        <v>-0.85603762588696197</v>
      </c>
      <c r="G23" s="10">
        <v>195</v>
      </c>
      <c r="H23" s="10">
        <v>11</v>
      </c>
      <c r="I23" s="11">
        <v>17.727272727272727</v>
      </c>
      <c r="J23" s="10">
        <v>5</v>
      </c>
      <c r="K23" s="10">
        <v>3</v>
      </c>
      <c r="L23" s="8">
        <v>29737.059999999998</v>
      </c>
      <c r="M23" s="10">
        <v>5192</v>
      </c>
      <c r="N23" s="12">
        <v>46024</v>
      </c>
      <c r="O23" s="30" t="s">
        <v>52</v>
      </c>
      <c r="R23" s="6"/>
      <c r="S23" s="53"/>
    </row>
    <row r="24" spans="1:19" ht="24.95" customHeight="1" x14ac:dyDescent="0.15">
      <c r="A24" s="6">
        <v>22</v>
      </c>
      <c r="B24" s="11">
        <v>18</v>
      </c>
      <c r="C24" s="13" t="s">
        <v>21</v>
      </c>
      <c r="D24" s="31">
        <v>639.54</v>
      </c>
      <c r="E24" s="8">
        <v>1896.05</v>
      </c>
      <c r="F24" s="9">
        <f t="shared" si="1"/>
        <v>-0.66269876849239207</v>
      </c>
      <c r="G24" s="32">
        <v>105</v>
      </c>
      <c r="H24" s="10">
        <v>7</v>
      </c>
      <c r="I24" s="11">
        <f>G24/H24</f>
        <v>15</v>
      </c>
      <c r="J24" s="10">
        <v>1</v>
      </c>
      <c r="K24" s="10">
        <v>4</v>
      </c>
      <c r="L24" s="31">
        <v>127429.19</v>
      </c>
      <c r="M24" s="32">
        <v>23305</v>
      </c>
      <c r="N24" s="12">
        <v>46010</v>
      </c>
      <c r="O24" s="30" t="s">
        <v>44</v>
      </c>
      <c r="R24" s="6"/>
      <c r="S24" s="53"/>
    </row>
    <row r="25" spans="1:19" ht="24.75" customHeight="1" x14ac:dyDescent="0.15">
      <c r="A25" s="6">
        <v>23</v>
      </c>
      <c r="B25" s="11">
        <v>17</v>
      </c>
      <c r="C25" s="13" t="s">
        <v>79</v>
      </c>
      <c r="D25" s="31">
        <v>550</v>
      </c>
      <c r="E25" s="8">
        <v>2230</v>
      </c>
      <c r="F25" s="9">
        <f t="shared" si="1"/>
        <v>-0.75336322869955152</v>
      </c>
      <c r="G25" s="32">
        <v>86</v>
      </c>
      <c r="H25" s="10">
        <v>3</v>
      </c>
      <c r="I25" s="11">
        <v>28.666666666666668</v>
      </c>
      <c r="J25" s="10">
        <v>3</v>
      </c>
      <c r="K25" s="10">
        <v>2</v>
      </c>
      <c r="L25" s="31">
        <v>3894.75</v>
      </c>
      <c r="M25" s="32">
        <v>630</v>
      </c>
      <c r="N25" s="12">
        <v>46031</v>
      </c>
      <c r="O25" s="30" t="s">
        <v>57</v>
      </c>
      <c r="R25" s="6"/>
      <c r="S25" s="53"/>
    </row>
    <row r="26" spans="1:19" ht="24.75" customHeight="1" x14ac:dyDescent="0.15">
      <c r="A26" s="6">
        <v>24</v>
      </c>
      <c r="B26" s="11">
        <v>26</v>
      </c>
      <c r="C26" s="7" t="s">
        <v>29</v>
      </c>
      <c r="D26" s="8">
        <v>469.5</v>
      </c>
      <c r="E26" s="8">
        <v>489.2</v>
      </c>
      <c r="F26" s="9">
        <f t="shared" si="1"/>
        <v>-4.0269828291087467E-2</v>
      </c>
      <c r="G26" s="10">
        <v>57</v>
      </c>
      <c r="H26" s="10">
        <v>2</v>
      </c>
      <c r="I26" s="11">
        <f>G26/H26</f>
        <v>28.5</v>
      </c>
      <c r="J26" s="10">
        <v>1</v>
      </c>
      <c r="K26" s="10">
        <v>10</v>
      </c>
      <c r="L26" s="8">
        <v>321020.55</v>
      </c>
      <c r="M26" s="10">
        <v>41445</v>
      </c>
      <c r="N26" s="12">
        <v>45975</v>
      </c>
      <c r="O26" s="30" t="s">
        <v>47</v>
      </c>
    </row>
    <row r="27" spans="1:19" ht="24.75" customHeight="1" x14ac:dyDescent="0.15">
      <c r="A27" s="6">
        <v>25</v>
      </c>
      <c r="B27" s="11">
        <v>24</v>
      </c>
      <c r="C27" s="13" t="s">
        <v>83</v>
      </c>
      <c r="D27" s="31">
        <v>355.8</v>
      </c>
      <c r="E27" s="8">
        <v>647.9</v>
      </c>
      <c r="F27" s="9">
        <f t="shared" si="1"/>
        <v>-0.4508411791943201</v>
      </c>
      <c r="G27" s="32">
        <v>86</v>
      </c>
      <c r="H27" s="10">
        <v>3</v>
      </c>
      <c r="I27" s="11">
        <f>G27/H27</f>
        <v>28.666666666666668</v>
      </c>
      <c r="J27" s="10">
        <v>2</v>
      </c>
      <c r="K27" s="11" t="s">
        <v>56</v>
      </c>
      <c r="L27" s="31">
        <v>68335.64</v>
      </c>
      <c r="M27" s="32">
        <v>11256</v>
      </c>
      <c r="N27" s="12">
        <v>45954</v>
      </c>
      <c r="O27" s="30" t="s">
        <v>50</v>
      </c>
    </row>
    <row r="28" spans="1:19" ht="24.75" customHeight="1" x14ac:dyDescent="0.15">
      <c r="A28" s="6">
        <v>26</v>
      </c>
      <c r="B28" s="11">
        <v>13</v>
      </c>
      <c r="C28" s="13" t="s">
        <v>34</v>
      </c>
      <c r="D28" s="8">
        <v>281</v>
      </c>
      <c r="E28" s="8">
        <v>4145.3999999999996</v>
      </c>
      <c r="F28" s="9">
        <f t="shared" si="1"/>
        <v>-0.93221402035991696</v>
      </c>
      <c r="G28" s="10">
        <v>50</v>
      </c>
      <c r="H28" s="10">
        <v>3</v>
      </c>
      <c r="I28" s="11">
        <v>16.666666666666668</v>
      </c>
      <c r="J28" s="10">
        <v>3</v>
      </c>
      <c r="K28" s="10">
        <v>3</v>
      </c>
      <c r="L28" s="8">
        <v>22572.91</v>
      </c>
      <c r="M28" s="10">
        <v>3125</v>
      </c>
      <c r="N28" s="12">
        <v>46024</v>
      </c>
      <c r="O28" s="30" t="s">
        <v>52</v>
      </c>
    </row>
    <row r="29" spans="1:19" ht="24.75" customHeight="1" x14ac:dyDescent="0.15">
      <c r="A29" s="6">
        <v>27</v>
      </c>
      <c r="B29" s="11">
        <v>28</v>
      </c>
      <c r="C29" s="13" t="s">
        <v>81</v>
      </c>
      <c r="D29" s="31">
        <v>251</v>
      </c>
      <c r="E29" s="8">
        <v>367.5</v>
      </c>
      <c r="F29" s="9">
        <f t="shared" si="1"/>
        <v>-0.31700680272108844</v>
      </c>
      <c r="G29" s="32">
        <v>44</v>
      </c>
      <c r="H29" s="10">
        <v>1</v>
      </c>
      <c r="I29" s="11">
        <v>44</v>
      </c>
      <c r="J29" s="10">
        <v>1</v>
      </c>
      <c r="K29" s="10">
        <v>2</v>
      </c>
      <c r="L29" s="31">
        <v>8044</v>
      </c>
      <c r="M29" s="32">
        <v>1425</v>
      </c>
      <c r="N29" s="12">
        <v>46003</v>
      </c>
      <c r="O29" s="30" t="s">
        <v>57</v>
      </c>
    </row>
    <row r="30" spans="1:19" ht="24.75" customHeight="1" x14ac:dyDescent="0.15">
      <c r="A30" s="6">
        <v>28</v>
      </c>
      <c r="B30" s="11">
        <v>27</v>
      </c>
      <c r="C30" s="13" t="s">
        <v>62</v>
      </c>
      <c r="D30" s="8">
        <v>243.35</v>
      </c>
      <c r="E30" s="8">
        <v>393.95</v>
      </c>
      <c r="F30" s="9">
        <f t="shared" si="1"/>
        <v>-0.38228201548419849</v>
      </c>
      <c r="G30" s="10">
        <v>33</v>
      </c>
      <c r="H30" s="10">
        <v>1</v>
      </c>
      <c r="I30" s="11">
        <v>42</v>
      </c>
      <c r="J30" s="10">
        <v>1</v>
      </c>
      <c r="K30" s="10" t="s">
        <v>56</v>
      </c>
      <c r="L30" s="8">
        <v>312354.53000000003</v>
      </c>
      <c r="M30" s="10">
        <v>40427</v>
      </c>
      <c r="N30" s="12">
        <v>45926</v>
      </c>
      <c r="O30" s="50" t="s">
        <v>63</v>
      </c>
    </row>
    <row r="31" spans="1:19" ht="24.75" customHeight="1" x14ac:dyDescent="0.15">
      <c r="A31" s="6">
        <v>29</v>
      </c>
      <c r="B31" s="11">
        <v>29</v>
      </c>
      <c r="C31" s="7" t="s">
        <v>31</v>
      </c>
      <c r="D31" s="8">
        <v>221.55</v>
      </c>
      <c r="E31" s="8">
        <v>334.65</v>
      </c>
      <c r="F31" s="9">
        <f t="shared" si="1"/>
        <v>-0.33796503809950684</v>
      </c>
      <c r="G31" s="10">
        <v>28</v>
      </c>
      <c r="H31" s="10">
        <v>2</v>
      </c>
      <c r="I31" s="11">
        <f>G31/H31</f>
        <v>14</v>
      </c>
      <c r="J31" s="10">
        <v>1</v>
      </c>
      <c r="K31" s="10">
        <v>12</v>
      </c>
      <c r="L31" s="8">
        <v>76171.16</v>
      </c>
      <c r="M31" s="10">
        <v>11098</v>
      </c>
      <c r="N31" s="12">
        <v>45961</v>
      </c>
      <c r="O31" s="30" t="s">
        <v>45</v>
      </c>
    </row>
    <row r="32" spans="1:19" ht="24.95" customHeight="1" x14ac:dyDescent="0.15">
      <c r="A32" s="6">
        <v>30</v>
      </c>
      <c r="B32" s="11">
        <v>34</v>
      </c>
      <c r="C32" s="13" t="s">
        <v>37</v>
      </c>
      <c r="D32" s="8">
        <v>209</v>
      </c>
      <c r="E32" s="8">
        <v>75.400000000000006</v>
      </c>
      <c r="F32" s="9">
        <f t="shared" si="1"/>
        <v>1.7718832891246683</v>
      </c>
      <c r="G32" s="10">
        <v>32</v>
      </c>
      <c r="H32" s="10">
        <v>1</v>
      </c>
      <c r="I32" s="11">
        <v>32</v>
      </c>
      <c r="J32" s="10">
        <v>1</v>
      </c>
      <c r="K32" s="10" t="s">
        <v>56</v>
      </c>
      <c r="L32" s="8">
        <v>7177.38</v>
      </c>
      <c r="M32" s="10">
        <v>1153</v>
      </c>
      <c r="N32" s="12">
        <v>45989</v>
      </c>
      <c r="O32" s="30" t="s">
        <v>52</v>
      </c>
    </row>
    <row r="33" spans="1:15" ht="24.95" customHeight="1" x14ac:dyDescent="0.15">
      <c r="A33" s="6">
        <v>31</v>
      </c>
      <c r="B33" s="11">
        <v>21</v>
      </c>
      <c r="C33" s="7" t="s">
        <v>32</v>
      </c>
      <c r="D33" s="8">
        <v>153</v>
      </c>
      <c r="E33" s="8">
        <v>915</v>
      </c>
      <c r="F33" s="9">
        <f t="shared" si="1"/>
        <v>-0.83278688524590161</v>
      </c>
      <c r="G33" s="10">
        <v>23</v>
      </c>
      <c r="H33" s="11" t="s">
        <v>56</v>
      </c>
      <c r="I33" s="11" t="s">
        <v>56</v>
      </c>
      <c r="J33" s="10">
        <v>1</v>
      </c>
      <c r="K33" s="10">
        <v>7</v>
      </c>
      <c r="L33" s="8">
        <v>37023</v>
      </c>
      <c r="M33" s="10">
        <v>5147</v>
      </c>
      <c r="N33" s="12">
        <v>45996</v>
      </c>
      <c r="O33" s="30" t="s">
        <v>49</v>
      </c>
    </row>
    <row r="34" spans="1:15" ht="24.95" customHeight="1" x14ac:dyDescent="0.15">
      <c r="A34" s="6">
        <v>32</v>
      </c>
      <c r="B34" s="11" t="s">
        <v>56</v>
      </c>
      <c r="C34" s="13" t="s">
        <v>102</v>
      </c>
      <c r="D34" s="8">
        <v>126.9</v>
      </c>
      <c r="E34" s="8" t="s">
        <v>56</v>
      </c>
      <c r="F34" s="9" t="s">
        <v>56</v>
      </c>
      <c r="G34" s="10">
        <v>32</v>
      </c>
      <c r="H34" s="10">
        <v>1</v>
      </c>
      <c r="I34" s="11">
        <f>G34/H34</f>
        <v>32</v>
      </c>
      <c r="J34" s="10">
        <v>1</v>
      </c>
      <c r="K34" s="10" t="s">
        <v>56</v>
      </c>
      <c r="L34" s="8">
        <v>35656.620000000003</v>
      </c>
      <c r="M34" s="10">
        <v>6071</v>
      </c>
      <c r="N34" s="12">
        <v>45303</v>
      </c>
      <c r="O34" s="50" t="s">
        <v>44</v>
      </c>
    </row>
    <row r="35" spans="1:15" ht="24.95" customHeight="1" x14ac:dyDescent="0.15">
      <c r="A35" s="6">
        <v>33</v>
      </c>
      <c r="B35" s="11">
        <v>44</v>
      </c>
      <c r="C35" s="13" t="s">
        <v>88</v>
      </c>
      <c r="D35" s="31">
        <v>32.4</v>
      </c>
      <c r="E35" s="8">
        <v>8.4</v>
      </c>
      <c r="F35" s="9" t="s">
        <v>56</v>
      </c>
      <c r="G35" s="32">
        <v>6</v>
      </c>
      <c r="H35" s="10">
        <v>1</v>
      </c>
      <c r="I35" s="11">
        <f>G35/H35</f>
        <v>6</v>
      </c>
      <c r="J35" s="10">
        <v>1</v>
      </c>
      <c r="K35" s="10" t="s">
        <v>56</v>
      </c>
      <c r="L35" s="31">
        <v>13251.05</v>
      </c>
      <c r="M35" s="32">
        <v>2582</v>
      </c>
      <c r="N35" s="12">
        <v>45163</v>
      </c>
      <c r="O35" s="30" t="s">
        <v>47</v>
      </c>
    </row>
    <row r="36" spans="1:15" ht="24.95" customHeight="1" x14ac:dyDescent="0.15">
      <c r="A36" s="6">
        <v>34</v>
      </c>
      <c r="B36" s="11">
        <v>35</v>
      </c>
      <c r="C36" s="13" t="s">
        <v>93</v>
      </c>
      <c r="D36" s="8">
        <v>25</v>
      </c>
      <c r="E36" s="8">
        <v>70</v>
      </c>
      <c r="F36" s="9">
        <f>(D36-E36)/E36</f>
        <v>-0.6428571428571429</v>
      </c>
      <c r="G36" s="10">
        <v>5</v>
      </c>
      <c r="H36" s="10">
        <v>1</v>
      </c>
      <c r="I36" s="11" t="s">
        <v>56</v>
      </c>
      <c r="J36" s="11" t="s">
        <v>56</v>
      </c>
      <c r="K36" s="10" t="s">
        <v>56</v>
      </c>
      <c r="L36" s="8">
        <v>1867</v>
      </c>
      <c r="M36" s="10">
        <v>274</v>
      </c>
      <c r="N36" s="12">
        <v>45989</v>
      </c>
      <c r="O36" s="50" t="s">
        <v>94</v>
      </c>
    </row>
    <row r="37" spans="1:15" ht="24.95" customHeight="1" x14ac:dyDescent="0.15">
      <c r="A37" s="6">
        <v>35</v>
      </c>
      <c r="B37" s="11" t="s">
        <v>56</v>
      </c>
      <c r="C37" s="13" t="s">
        <v>67</v>
      </c>
      <c r="D37" s="8">
        <v>22.2</v>
      </c>
      <c r="E37" s="8" t="s">
        <v>56</v>
      </c>
      <c r="F37" s="9" t="s">
        <v>56</v>
      </c>
      <c r="G37" s="10">
        <v>4</v>
      </c>
      <c r="H37" s="10">
        <v>1</v>
      </c>
      <c r="I37" s="11">
        <v>4</v>
      </c>
      <c r="J37" s="10">
        <v>1</v>
      </c>
      <c r="K37" s="10" t="s">
        <v>56</v>
      </c>
      <c r="L37" s="8">
        <v>35013.4</v>
      </c>
      <c r="M37" s="10">
        <v>6969</v>
      </c>
      <c r="N37" s="12">
        <v>45667</v>
      </c>
      <c r="O37" s="50" t="s">
        <v>47</v>
      </c>
    </row>
    <row r="38" spans="1:15" ht="24.95" customHeight="1" x14ac:dyDescent="0.15">
      <c r="A38" s="6">
        <v>36</v>
      </c>
      <c r="B38" s="11">
        <v>25</v>
      </c>
      <c r="C38" s="13" t="s">
        <v>36</v>
      </c>
      <c r="D38" s="8">
        <v>21</v>
      </c>
      <c r="E38" s="8">
        <v>585.95000000000005</v>
      </c>
      <c r="F38" s="9">
        <f>(D38-E38)/E38</f>
        <v>-0.96416076457035582</v>
      </c>
      <c r="G38" s="10">
        <v>2</v>
      </c>
      <c r="H38" s="10">
        <v>1</v>
      </c>
      <c r="I38" s="11">
        <f>G38/H38</f>
        <v>2</v>
      </c>
      <c r="J38" s="10">
        <v>1</v>
      </c>
      <c r="K38" s="11" t="s">
        <v>56</v>
      </c>
      <c r="L38" s="8">
        <v>377068.3</v>
      </c>
      <c r="M38" s="10">
        <v>63587</v>
      </c>
      <c r="N38" s="12">
        <v>45744</v>
      </c>
      <c r="O38" s="50" t="s">
        <v>50</v>
      </c>
    </row>
    <row r="39" spans="1:15" ht="24.95" customHeight="1" x14ac:dyDescent="0.15">
      <c r="A39" s="6">
        <v>37</v>
      </c>
      <c r="B39" s="11" t="s">
        <v>56</v>
      </c>
      <c r="C39" s="13" t="s">
        <v>68</v>
      </c>
      <c r="D39" s="8">
        <v>8.4</v>
      </c>
      <c r="E39" s="8" t="s">
        <v>56</v>
      </c>
      <c r="F39" s="9" t="s">
        <v>56</v>
      </c>
      <c r="G39" s="10">
        <v>2</v>
      </c>
      <c r="H39" s="10">
        <v>1</v>
      </c>
      <c r="I39" s="11">
        <v>2</v>
      </c>
      <c r="J39" s="10">
        <v>1</v>
      </c>
      <c r="K39" s="10" t="s">
        <v>56</v>
      </c>
      <c r="L39" s="8">
        <v>23468.65</v>
      </c>
      <c r="M39" s="10">
        <v>4587</v>
      </c>
      <c r="N39" s="12">
        <v>45912</v>
      </c>
      <c r="O39" s="50" t="s">
        <v>47</v>
      </c>
    </row>
    <row r="40" spans="1:15" ht="24.95" customHeight="1" x14ac:dyDescent="0.15">
      <c r="A40" s="33"/>
      <c r="B40" s="34"/>
      <c r="C40" s="35" t="s">
        <v>104</v>
      </c>
      <c r="D40" s="36">
        <f>SUBTOTAL(109,Table1324[Pajamos 
(GBO)])</f>
        <v>682990.75000000012</v>
      </c>
      <c r="E40" s="37" t="s">
        <v>98</v>
      </c>
      <c r="F40" s="38">
        <f>(D40-E40)/E40</f>
        <v>-8.9820173749418475E-2</v>
      </c>
      <c r="G40" s="39">
        <f>SUBTOTAL(109,Table1324[Žiūrovų sk. 
(ADM)])</f>
        <v>93098</v>
      </c>
      <c r="H40" s="40"/>
      <c r="I40" s="41"/>
      <c r="J40" s="40"/>
      <c r="K40" s="40"/>
      <c r="L40" s="47"/>
      <c r="M40" s="40"/>
      <c r="N40" s="42"/>
      <c r="O40" s="51" t="s">
        <v>15</v>
      </c>
    </row>
    <row r="41" spans="1:15" x14ac:dyDescent="0.15">
      <c r="F41" s="3"/>
      <c r="L41" s="2"/>
    </row>
    <row r="42" spans="1:15" x14ac:dyDescent="0.15">
      <c r="F42" s="3"/>
      <c r="L42" s="2"/>
    </row>
    <row r="43" spans="1:15" x14ac:dyDescent="0.15">
      <c r="F43" s="3"/>
      <c r="L43" s="2"/>
    </row>
    <row r="44" spans="1:15" x14ac:dyDescent="0.15">
      <c r="F44" s="3"/>
      <c r="L44" s="2"/>
    </row>
    <row r="45" spans="1:15" x14ac:dyDescent="0.15">
      <c r="F45" s="3"/>
      <c r="L45" s="2"/>
    </row>
    <row r="46" spans="1:15" x14ac:dyDescent="0.15">
      <c r="F46" s="3"/>
      <c r="L46" s="2"/>
    </row>
    <row r="47" spans="1:15" x14ac:dyDescent="0.15">
      <c r="F47" s="3"/>
      <c r="L47" s="2"/>
    </row>
    <row r="48" spans="1:15" x14ac:dyDescent="0.15">
      <c r="F48" s="3"/>
      <c r="L48" s="2"/>
    </row>
    <row r="49" spans="1:19" x14ac:dyDescent="0.15">
      <c r="F49" s="3"/>
      <c r="L49" s="2"/>
    </row>
    <row r="50" spans="1:19" s="46" customFormat="1" x14ac:dyDescent="0.15">
      <c r="A50" s="1"/>
      <c r="B50" s="1"/>
      <c r="C50" s="1"/>
      <c r="D50" s="44"/>
      <c r="E50" s="44"/>
      <c r="F50" s="3"/>
      <c r="I50" s="1"/>
      <c r="L50" s="2"/>
      <c r="N50" s="49"/>
      <c r="O50" s="52"/>
      <c r="P50" s="1"/>
      <c r="Q50" s="1"/>
      <c r="R50" s="1"/>
      <c r="S50" s="1"/>
    </row>
    <row r="51" spans="1:19" s="46" customFormat="1" x14ac:dyDescent="0.15">
      <c r="A51" s="1"/>
      <c r="B51" s="1"/>
      <c r="C51" s="1"/>
      <c r="D51" s="44"/>
      <c r="E51" s="44"/>
      <c r="F51" s="3"/>
      <c r="I51" s="1"/>
      <c r="L51" s="2"/>
      <c r="N51" s="49"/>
      <c r="O51" s="52"/>
      <c r="P51" s="1"/>
      <c r="Q51" s="1"/>
      <c r="R51" s="1"/>
      <c r="S51" s="1"/>
    </row>
    <row r="52" spans="1:19" s="46" customFormat="1" x14ac:dyDescent="0.15">
      <c r="A52" s="1"/>
      <c r="B52" s="1"/>
      <c r="C52" s="1"/>
      <c r="D52" s="44"/>
      <c r="E52" s="44"/>
      <c r="F52" s="3"/>
      <c r="I52" s="1"/>
      <c r="L52" s="2"/>
      <c r="N52" s="49"/>
      <c r="O52" s="52"/>
      <c r="P52" s="1"/>
      <c r="Q52" s="1"/>
      <c r="R52" s="1"/>
      <c r="S52" s="1"/>
    </row>
    <row r="53" spans="1:19" s="46" customFormat="1" x14ac:dyDescent="0.15">
      <c r="A53" s="1"/>
      <c r="B53" s="1"/>
      <c r="C53" s="1"/>
      <c r="D53" s="44"/>
      <c r="E53" s="44"/>
      <c r="F53" s="3"/>
      <c r="I53" s="1"/>
      <c r="L53" s="2"/>
      <c r="N53" s="49"/>
      <c r="O53" s="52"/>
      <c r="P53" s="1"/>
      <c r="Q53" s="1"/>
      <c r="R53" s="1"/>
      <c r="S53" s="1"/>
    </row>
    <row r="54" spans="1:19" s="46" customFormat="1" x14ac:dyDescent="0.15">
      <c r="A54" s="1"/>
      <c r="B54" s="1"/>
      <c r="C54" s="1"/>
      <c r="D54" s="44"/>
      <c r="E54" s="44"/>
      <c r="F54" s="3"/>
      <c r="I54" s="1"/>
      <c r="L54" s="44"/>
      <c r="N54" s="49"/>
      <c r="O54" s="52"/>
      <c r="P54" s="1"/>
      <c r="Q54" s="1"/>
      <c r="R54" s="1"/>
      <c r="S54" s="1"/>
    </row>
    <row r="55" spans="1:19" s="46" customFormat="1" x14ac:dyDescent="0.15">
      <c r="A55" s="1"/>
      <c r="B55" s="1"/>
      <c r="C55" s="1"/>
      <c r="D55" s="44"/>
      <c r="E55" s="44"/>
      <c r="F55" s="3"/>
      <c r="I55" s="1"/>
      <c r="L55" s="44"/>
      <c r="N55" s="49"/>
      <c r="O55" s="52"/>
      <c r="P55" s="1"/>
      <c r="Q55" s="1"/>
      <c r="R55" s="1"/>
      <c r="S55" s="1"/>
    </row>
    <row r="56" spans="1:19" s="46" customFormat="1" x14ac:dyDescent="0.15">
      <c r="A56" s="1"/>
      <c r="B56" s="1"/>
      <c r="C56" s="1"/>
      <c r="D56" s="44"/>
      <c r="E56" s="44"/>
      <c r="F56" s="3"/>
      <c r="I56" s="1"/>
      <c r="L56" s="44"/>
      <c r="N56" s="49"/>
      <c r="O56" s="52"/>
      <c r="P56" s="1"/>
      <c r="Q56" s="1"/>
      <c r="R56" s="1"/>
      <c r="S56" s="1"/>
    </row>
    <row r="57" spans="1:19" s="46" customFormat="1" x14ac:dyDescent="0.15">
      <c r="A57" s="1"/>
      <c r="B57" s="1"/>
      <c r="C57" s="1"/>
      <c r="D57" s="44"/>
      <c r="E57" s="44"/>
      <c r="F57" s="3"/>
      <c r="I57" s="1"/>
      <c r="L57" s="44"/>
      <c r="N57" s="49"/>
      <c r="O57" s="52"/>
      <c r="P57" s="1"/>
      <c r="Q57" s="1"/>
      <c r="R57" s="1"/>
      <c r="S57" s="1"/>
    </row>
    <row r="58" spans="1:19" x14ac:dyDescent="0.15"/>
    <row r="59" spans="1:19" x14ac:dyDescent="0.15"/>
    <row r="60" spans="1:19" x14ac:dyDescent="0.15"/>
    <row r="61" spans="1:19" x14ac:dyDescent="0.15"/>
    <row r="62" spans="1:19" x14ac:dyDescent="0.15"/>
    <row r="63" spans="1:19" x14ac:dyDescent="0.15"/>
    <row r="64" spans="1:19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</sheetData>
  <mergeCells count="1">
    <mergeCell ref="A1:O1"/>
  </mergeCells>
  <conditionalFormatting sqref="D27">
    <cfRule type="duplicateValues" dxfId="17" priority="1"/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0F91-3519-4543-B3EF-0061CE10B22D}">
  <sheetPr>
    <pageSetUpPr fitToPage="1"/>
  </sheetPr>
  <dimension ref="A1:S77"/>
  <sheetViews>
    <sheetView zoomScale="60" zoomScaleNormal="60" workbookViewId="0">
      <selection activeCell="C3" sqref="C3"/>
    </sheetView>
  </sheetViews>
  <sheetFormatPr defaultColWidth="0" defaultRowHeight="11.25" zeroHeight="1" x14ac:dyDescent="0.15"/>
  <cols>
    <col min="1" max="2" width="4.7109375" style="1" customWidth="1"/>
    <col min="3" max="3" width="30.7109375" style="1" customWidth="1"/>
    <col min="4" max="5" width="20.7109375" style="44" customWidth="1"/>
    <col min="6" max="6" width="20.7109375" style="1" customWidth="1"/>
    <col min="7" max="8" width="20.7109375" style="46" customWidth="1"/>
    <col min="9" max="9" width="20.7109375" style="1" customWidth="1"/>
    <col min="10" max="11" width="20.7109375" style="46" customWidth="1"/>
    <col min="12" max="12" width="20.7109375" style="44" customWidth="1"/>
    <col min="13" max="13" width="20.7109375" style="46" customWidth="1"/>
    <col min="14" max="14" width="20.7109375" style="49" customWidth="1"/>
    <col min="15" max="15" width="30.7109375" style="52" customWidth="1"/>
    <col min="16" max="16384" width="5.42578125" style="1" hidden="1"/>
  </cols>
  <sheetData>
    <row r="1" spans="1:18" s="4" customFormat="1" ht="40.5" customHeight="1" thickBot="1" x14ac:dyDescent="0.25">
      <c r="A1" s="54" t="s">
        <v>73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8" s="5" customFormat="1" ht="63.75" customHeight="1" thickBot="1" x14ac:dyDescent="0.25">
      <c r="A2" s="25" t="s">
        <v>13</v>
      </c>
      <c r="B2" s="14" t="s">
        <v>14</v>
      </c>
      <c r="C2" s="15" t="s">
        <v>0</v>
      </c>
      <c r="D2" s="43" t="s">
        <v>1</v>
      </c>
      <c r="E2" s="43" t="s">
        <v>12</v>
      </c>
      <c r="F2" s="15" t="s">
        <v>2</v>
      </c>
      <c r="G2" s="45" t="s">
        <v>3</v>
      </c>
      <c r="H2" s="45" t="s">
        <v>4</v>
      </c>
      <c r="I2" s="15" t="s">
        <v>11</v>
      </c>
      <c r="J2" s="45" t="s">
        <v>10</v>
      </c>
      <c r="K2" s="45" t="s">
        <v>5</v>
      </c>
      <c r="L2" s="43" t="s">
        <v>6</v>
      </c>
      <c r="M2" s="45" t="s">
        <v>9</v>
      </c>
      <c r="N2" s="48" t="s">
        <v>8</v>
      </c>
      <c r="O2" s="16" t="s">
        <v>7</v>
      </c>
    </row>
    <row r="3" spans="1:18" s="53" customFormat="1" ht="24.95" customHeight="1" x14ac:dyDescent="0.2">
      <c r="A3" s="6">
        <v>1</v>
      </c>
      <c r="B3" s="11" t="s">
        <v>54</v>
      </c>
      <c r="C3" s="13" t="s">
        <v>75</v>
      </c>
      <c r="D3" s="31">
        <v>365341</v>
      </c>
      <c r="E3" s="8" t="s">
        <v>56</v>
      </c>
      <c r="F3" s="9" t="s">
        <v>56</v>
      </c>
      <c r="G3" s="32">
        <v>47969</v>
      </c>
      <c r="H3" s="10">
        <v>40</v>
      </c>
      <c r="I3" s="11">
        <f t="shared" ref="I3:I8" si="0">G3/H3</f>
        <v>1199.2249999999999</v>
      </c>
      <c r="J3" s="10">
        <v>22</v>
      </c>
      <c r="K3" s="10">
        <v>1</v>
      </c>
      <c r="L3" s="31">
        <v>365341</v>
      </c>
      <c r="M3" s="32">
        <v>47969</v>
      </c>
      <c r="N3" s="12">
        <v>46031</v>
      </c>
      <c r="O3" s="30" t="s">
        <v>76</v>
      </c>
    </row>
    <row r="4" spans="1:18" s="53" customFormat="1" ht="24.95" customHeight="1" x14ac:dyDescent="0.2">
      <c r="A4" s="6">
        <v>2</v>
      </c>
      <c r="B4" s="11">
        <v>1</v>
      </c>
      <c r="C4" s="7" t="s">
        <v>17</v>
      </c>
      <c r="D4" s="8">
        <v>182748.89</v>
      </c>
      <c r="E4" s="8">
        <v>314023.78999999998</v>
      </c>
      <c r="F4" s="9">
        <f>(D4-E4)/E4</f>
        <v>-0.4180412573200265</v>
      </c>
      <c r="G4" s="10">
        <v>19186</v>
      </c>
      <c r="H4" s="10">
        <v>340</v>
      </c>
      <c r="I4" s="11">
        <f t="shared" si="0"/>
        <v>56.429411764705883</v>
      </c>
      <c r="J4" s="10">
        <v>31</v>
      </c>
      <c r="K4" s="10">
        <v>4</v>
      </c>
      <c r="L4" s="8">
        <v>1653147.47</v>
      </c>
      <c r="M4" s="10">
        <v>182763</v>
      </c>
      <c r="N4" s="12">
        <v>46010</v>
      </c>
      <c r="O4" s="30" t="s">
        <v>41</v>
      </c>
      <c r="R4" s="6"/>
    </row>
    <row r="5" spans="1:18" s="53" customFormat="1" ht="24.95" customHeight="1" x14ac:dyDescent="0.2">
      <c r="A5" s="6">
        <v>3</v>
      </c>
      <c r="B5" s="11">
        <v>2</v>
      </c>
      <c r="C5" s="7" t="s">
        <v>18</v>
      </c>
      <c r="D5" s="8">
        <v>49615.51</v>
      </c>
      <c r="E5" s="8">
        <v>89940.73</v>
      </c>
      <c r="F5" s="9">
        <f>(D5-E5)/E5</f>
        <v>-0.44835326553386878</v>
      </c>
      <c r="G5" s="10">
        <v>7831</v>
      </c>
      <c r="H5" s="10">
        <v>209</v>
      </c>
      <c r="I5" s="11">
        <f t="shared" si="0"/>
        <v>37.4688995215311</v>
      </c>
      <c r="J5" s="10">
        <v>17</v>
      </c>
      <c r="K5" s="10">
        <v>7</v>
      </c>
      <c r="L5" s="8">
        <v>1078511.98</v>
      </c>
      <c r="M5" s="10">
        <v>171188</v>
      </c>
      <c r="N5" s="12">
        <v>45989</v>
      </c>
      <c r="O5" s="30" t="s">
        <v>41</v>
      </c>
      <c r="R5" s="6"/>
    </row>
    <row r="6" spans="1:18" s="53" customFormat="1" ht="24.95" customHeight="1" x14ac:dyDescent="0.2">
      <c r="A6" s="6">
        <v>4</v>
      </c>
      <c r="B6" s="11" t="s">
        <v>54</v>
      </c>
      <c r="C6" s="13" t="s">
        <v>59</v>
      </c>
      <c r="D6" s="8">
        <v>47661.1</v>
      </c>
      <c r="E6" s="9" t="s">
        <v>56</v>
      </c>
      <c r="F6" s="9" t="s">
        <v>56</v>
      </c>
      <c r="G6" s="10">
        <v>6262</v>
      </c>
      <c r="H6" s="10">
        <v>199</v>
      </c>
      <c r="I6" s="11">
        <f t="shared" si="0"/>
        <v>31.467336683417084</v>
      </c>
      <c r="J6" s="10">
        <v>15</v>
      </c>
      <c r="K6" s="10">
        <v>1</v>
      </c>
      <c r="L6" s="8">
        <v>50693.36</v>
      </c>
      <c r="M6" s="10">
        <v>6677</v>
      </c>
      <c r="N6" s="12">
        <v>45666</v>
      </c>
      <c r="O6" s="30" t="s">
        <v>47</v>
      </c>
      <c r="R6" s="6"/>
    </row>
    <row r="7" spans="1:18" s="53" customFormat="1" ht="24.95" customHeight="1" x14ac:dyDescent="0.2">
      <c r="A7" s="6">
        <v>5</v>
      </c>
      <c r="B7" s="11">
        <v>3</v>
      </c>
      <c r="C7" s="13" t="s">
        <v>19</v>
      </c>
      <c r="D7" s="31">
        <v>23385.919999999998</v>
      </c>
      <c r="E7" s="8">
        <v>53740.24</v>
      </c>
      <c r="F7" s="9">
        <f>(D7-E7)/E7</f>
        <v>-0.56483409824742137</v>
      </c>
      <c r="G7" s="32">
        <v>3931</v>
      </c>
      <c r="H7" s="10">
        <v>146</v>
      </c>
      <c r="I7" s="11">
        <f t="shared" si="0"/>
        <v>26.924657534246574</v>
      </c>
      <c r="J7" s="10">
        <v>20</v>
      </c>
      <c r="K7" s="10">
        <v>3</v>
      </c>
      <c r="L7" s="31">
        <v>242301.83</v>
      </c>
      <c r="M7" s="32">
        <v>39787</v>
      </c>
      <c r="N7" s="12">
        <v>46017</v>
      </c>
      <c r="O7" s="30" t="s">
        <v>42</v>
      </c>
      <c r="R7" s="6"/>
    </row>
    <row r="8" spans="1:18" s="53" customFormat="1" ht="24.95" customHeight="1" x14ac:dyDescent="0.2">
      <c r="A8" s="6">
        <v>6</v>
      </c>
      <c r="B8" s="11" t="s">
        <v>54</v>
      </c>
      <c r="C8" s="13" t="s">
        <v>61</v>
      </c>
      <c r="D8" s="31">
        <v>16371.76</v>
      </c>
      <c r="E8" s="8" t="s">
        <v>56</v>
      </c>
      <c r="F8" s="9" t="s">
        <v>56</v>
      </c>
      <c r="G8" s="32">
        <v>2756</v>
      </c>
      <c r="H8" s="10">
        <v>169</v>
      </c>
      <c r="I8" s="11">
        <f t="shared" si="0"/>
        <v>16.307692307692307</v>
      </c>
      <c r="J8" s="10">
        <v>18</v>
      </c>
      <c r="K8" s="10">
        <v>1</v>
      </c>
      <c r="L8" s="31">
        <v>16724.810000000001</v>
      </c>
      <c r="M8" s="32">
        <v>2813</v>
      </c>
      <c r="N8" s="12">
        <v>46031</v>
      </c>
      <c r="O8" s="30" t="s">
        <v>47</v>
      </c>
      <c r="R8" s="6"/>
    </row>
    <row r="9" spans="1:18" s="53" customFormat="1" ht="24.95" customHeight="1" x14ac:dyDescent="0.2">
      <c r="A9" s="6">
        <v>7</v>
      </c>
      <c r="B9" s="11">
        <v>6</v>
      </c>
      <c r="C9" s="7" t="s">
        <v>23</v>
      </c>
      <c r="D9" s="8">
        <v>10729.87</v>
      </c>
      <c r="E9" s="8">
        <v>22917.37</v>
      </c>
      <c r="F9" s="9">
        <f>(D9-E9)/E9</f>
        <v>-0.53180186033563182</v>
      </c>
      <c r="G9" s="10">
        <v>1885</v>
      </c>
      <c r="H9" s="11" t="s">
        <v>56</v>
      </c>
      <c r="I9" s="11" t="s">
        <v>56</v>
      </c>
      <c r="J9" s="11" t="s">
        <v>56</v>
      </c>
      <c r="K9" s="10">
        <v>4</v>
      </c>
      <c r="L9" s="8">
        <v>79156.78</v>
      </c>
      <c r="M9" s="10">
        <v>13170</v>
      </c>
      <c r="N9" s="12">
        <v>46010</v>
      </c>
      <c r="O9" s="30" t="s">
        <v>46</v>
      </c>
      <c r="R9" s="6"/>
    </row>
    <row r="10" spans="1:18" s="53" customFormat="1" ht="24.95" customHeight="1" x14ac:dyDescent="0.2">
      <c r="A10" s="6">
        <v>8</v>
      </c>
      <c r="B10" s="11">
        <v>5</v>
      </c>
      <c r="C10" s="7" t="s">
        <v>20</v>
      </c>
      <c r="D10" s="8">
        <v>7533.93</v>
      </c>
      <c r="E10" s="8">
        <v>24468.82</v>
      </c>
      <c r="F10" s="9">
        <f>(D10-E10)/E10</f>
        <v>-0.69210080420715014</v>
      </c>
      <c r="G10" s="10">
        <v>952</v>
      </c>
      <c r="H10" s="10">
        <v>48</v>
      </c>
      <c r="I10" s="11">
        <f>G10/H10</f>
        <v>19.833333333333332</v>
      </c>
      <c r="J10" s="10">
        <v>5</v>
      </c>
      <c r="K10" s="10">
        <v>3</v>
      </c>
      <c r="L10" s="8">
        <v>89748.51</v>
      </c>
      <c r="M10" s="10">
        <v>11856</v>
      </c>
      <c r="N10" s="12">
        <v>46017</v>
      </c>
      <c r="O10" s="30" t="s">
        <v>43</v>
      </c>
      <c r="R10" s="6"/>
    </row>
    <row r="11" spans="1:18" s="53" customFormat="1" ht="24.75" customHeight="1" x14ac:dyDescent="0.2">
      <c r="A11" s="6">
        <v>9</v>
      </c>
      <c r="B11" s="11">
        <v>7</v>
      </c>
      <c r="C11" s="7" t="s">
        <v>30</v>
      </c>
      <c r="D11" s="8">
        <v>6365.83</v>
      </c>
      <c r="E11" s="8">
        <v>19848.439999999999</v>
      </c>
      <c r="F11" s="9">
        <f>(D11-E11)/E11</f>
        <v>-0.67927806920846168</v>
      </c>
      <c r="G11" s="10">
        <v>1142</v>
      </c>
      <c r="H11" s="10">
        <v>79</v>
      </c>
      <c r="I11" s="11">
        <f>G11/H11</f>
        <v>14.455696202531646</v>
      </c>
      <c r="J11" s="10">
        <v>16</v>
      </c>
      <c r="K11" s="10">
        <v>2</v>
      </c>
      <c r="L11" s="8">
        <v>28820.62</v>
      </c>
      <c r="M11" s="10">
        <v>4997</v>
      </c>
      <c r="N11" s="12">
        <v>46024</v>
      </c>
      <c r="O11" s="30" t="s">
        <v>52</v>
      </c>
      <c r="R11" s="6"/>
    </row>
    <row r="12" spans="1:18" s="53" customFormat="1" ht="24.95" customHeight="1" x14ac:dyDescent="0.2">
      <c r="A12" s="6">
        <v>10</v>
      </c>
      <c r="B12" s="11">
        <v>10</v>
      </c>
      <c r="C12" s="7" t="s">
        <v>22</v>
      </c>
      <c r="D12" s="8">
        <v>5319.64</v>
      </c>
      <c r="E12" s="8">
        <v>12388.08</v>
      </c>
      <c r="F12" s="9">
        <f>(D12-E12)/E12</f>
        <v>-0.57058398072986283</v>
      </c>
      <c r="G12" s="10">
        <v>782</v>
      </c>
      <c r="H12" s="10">
        <v>35</v>
      </c>
      <c r="I12" s="11">
        <f>G12/H12</f>
        <v>22.342857142857142</v>
      </c>
      <c r="J12" s="10">
        <v>5</v>
      </c>
      <c r="K12" s="10">
        <v>6</v>
      </c>
      <c r="L12" s="8">
        <v>335661.21</v>
      </c>
      <c r="M12" s="10">
        <v>45576</v>
      </c>
      <c r="N12" s="12">
        <v>45996</v>
      </c>
      <c r="O12" s="30" t="s">
        <v>45</v>
      </c>
      <c r="R12" s="6"/>
    </row>
    <row r="13" spans="1:18" s="53" customFormat="1" ht="24.95" customHeight="1" x14ac:dyDescent="0.2">
      <c r="A13" s="6">
        <v>11</v>
      </c>
      <c r="B13" s="11">
        <v>4</v>
      </c>
      <c r="C13" s="13" t="s">
        <v>55</v>
      </c>
      <c r="D13" s="8">
        <v>5305.77</v>
      </c>
      <c r="E13" s="8">
        <v>27262.81</v>
      </c>
      <c r="F13" s="9">
        <f>(D13-E13)/E13</f>
        <v>-0.80538433125565556</v>
      </c>
      <c r="G13" s="10">
        <v>796</v>
      </c>
      <c r="H13" s="10">
        <v>14</v>
      </c>
      <c r="I13" s="11">
        <v>56.857142857142854</v>
      </c>
      <c r="J13" s="10">
        <v>7</v>
      </c>
      <c r="K13" s="10">
        <v>2</v>
      </c>
      <c r="L13" s="8">
        <v>32569</v>
      </c>
      <c r="M13" s="10">
        <v>4800</v>
      </c>
      <c r="N13" s="12">
        <v>46024</v>
      </c>
      <c r="O13" s="30" t="s">
        <v>57</v>
      </c>
      <c r="R13" s="6"/>
    </row>
    <row r="14" spans="1:18" s="53" customFormat="1" ht="24.95" customHeight="1" x14ac:dyDescent="0.2">
      <c r="A14" s="6">
        <v>12</v>
      </c>
      <c r="B14" s="11" t="s">
        <v>54</v>
      </c>
      <c r="C14" s="13" t="s">
        <v>77</v>
      </c>
      <c r="D14" s="31">
        <v>4377.32</v>
      </c>
      <c r="E14" s="8" t="s">
        <v>56</v>
      </c>
      <c r="F14" s="9" t="s">
        <v>56</v>
      </c>
      <c r="G14" s="32">
        <v>619</v>
      </c>
      <c r="H14" s="10">
        <v>27</v>
      </c>
      <c r="I14" s="11">
        <f>G14/H14</f>
        <v>22.925925925925927</v>
      </c>
      <c r="J14" s="10">
        <v>9</v>
      </c>
      <c r="K14" s="10">
        <v>1</v>
      </c>
      <c r="L14" s="31">
        <v>4377.32</v>
      </c>
      <c r="M14" s="32">
        <v>619</v>
      </c>
      <c r="N14" s="12">
        <v>46031</v>
      </c>
      <c r="O14" s="30" t="s">
        <v>78</v>
      </c>
      <c r="R14" s="6"/>
    </row>
    <row r="15" spans="1:18" s="53" customFormat="1" ht="24.95" customHeight="1" x14ac:dyDescent="0.2">
      <c r="A15" s="6">
        <v>13</v>
      </c>
      <c r="B15" s="11">
        <v>8</v>
      </c>
      <c r="C15" s="13" t="s">
        <v>34</v>
      </c>
      <c r="D15" s="8">
        <v>4145.3999999999996</v>
      </c>
      <c r="E15" s="8">
        <v>17623.46</v>
      </c>
      <c r="F15" s="9">
        <f>(D15-E15)/E15</f>
        <v>-0.76477944739568737</v>
      </c>
      <c r="G15" s="10">
        <v>573</v>
      </c>
      <c r="H15" s="10">
        <v>42</v>
      </c>
      <c r="I15" s="11">
        <f>G15/H15</f>
        <v>13.642857142857142</v>
      </c>
      <c r="J15" s="10">
        <v>7</v>
      </c>
      <c r="K15" s="10">
        <v>2</v>
      </c>
      <c r="L15" s="8">
        <v>22291.91</v>
      </c>
      <c r="M15" s="10">
        <v>3075</v>
      </c>
      <c r="N15" s="12">
        <v>46024</v>
      </c>
      <c r="O15" s="30" t="s">
        <v>52</v>
      </c>
      <c r="R15" s="6"/>
    </row>
    <row r="16" spans="1:18" s="53" customFormat="1" ht="24.95" customHeight="1" x14ac:dyDescent="0.2">
      <c r="A16" s="6">
        <v>14</v>
      </c>
      <c r="B16" s="11">
        <v>9</v>
      </c>
      <c r="C16" s="13" t="s">
        <v>35</v>
      </c>
      <c r="D16" s="8">
        <v>3099.55</v>
      </c>
      <c r="E16" s="8">
        <v>12702.47</v>
      </c>
      <c r="F16" s="9">
        <f>(D16-E16)/E16</f>
        <v>-0.75598840225562425</v>
      </c>
      <c r="G16" s="10">
        <v>465</v>
      </c>
      <c r="H16" s="10">
        <v>33</v>
      </c>
      <c r="I16" s="11">
        <f>G16/H16</f>
        <v>14.090909090909092</v>
      </c>
      <c r="J16" s="10">
        <v>7</v>
      </c>
      <c r="K16" s="10">
        <v>2</v>
      </c>
      <c r="L16" s="8">
        <v>16188.52</v>
      </c>
      <c r="M16" s="10">
        <v>2325</v>
      </c>
      <c r="N16" s="12">
        <v>46024</v>
      </c>
      <c r="O16" s="30" t="s">
        <v>41</v>
      </c>
      <c r="R16" s="6"/>
    </row>
    <row r="17" spans="1:19" s="24" customFormat="1" ht="24.95" customHeight="1" x14ac:dyDescent="0.2">
      <c r="A17" s="6">
        <v>15</v>
      </c>
      <c r="B17" s="11" t="s">
        <v>60</v>
      </c>
      <c r="C17" s="13" t="s">
        <v>84</v>
      </c>
      <c r="D17" s="31">
        <v>2795.13</v>
      </c>
      <c r="E17" s="8" t="s">
        <v>56</v>
      </c>
      <c r="F17" s="9" t="s">
        <v>56</v>
      </c>
      <c r="G17" s="32">
        <v>377</v>
      </c>
      <c r="H17" s="10">
        <v>13</v>
      </c>
      <c r="I17" s="11">
        <f>G17/H17</f>
        <v>29</v>
      </c>
      <c r="J17" s="10">
        <v>9</v>
      </c>
      <c r="K17" s="10">
        <v>0</v>
      </c>
      <c r="L17" s="31">
        <v>2795.13</v>
      </c>
      <c r="M17" s="32">
        <v>377</v>
      </c>
      <c r="N17" s="12" t="s">
        <v>51</v>
      </c>
      <c r="O17" s="30" t="s">
        <v>43</v>
      </c>
      <c r="R17" s="17"/>
    </row>
    <row r="18" spans="1:19" s="53" customFormat="1" ht="24.95" customHeight="1" x14ac:dyDescent="0.2">
      <c r="A18" s="6">
        <v>16</v>
      </c>
      <c r="B18" s="11">
        <v>13</v>
      </c>
      <c r="C18" s="7" t="s">
        <v>26</v>
      </c>
      <c r="D18" s="8">
        <v>2500</v>
      </c>
      <c r="E18" s="8">
        <v>3323</v>
      </c>
      <c r="F18" s="9">
        <f>(D18-E18)/E18</f>
        <v>-0.24766777008727053</v>
      </c>
      <c r="G18" s="10">
        <v>384</v>
      </c>
      <c r="H18" s="11" t="s">
        <v>56</v>
      </c>
      <c r="I18" s="11" t="s">
        <v>56</v>
      </c>
      <c r="J18" s="10">
        <v>3</v>
      </c>
      <c r="K18" s="10">
        <v>7</v>
      </c>
      <c r="L18" s="8">
        <v>120263</v>
      </c>
      <c r="M18" s="10">
        <v>17115</v>
      </c>
      <c r="N18" s="12">
        <v>45989</v>
      </c>
      <c r="O18" s="30" t="s">
        <v>49</v>
      </c>
      <c r="R18" s="6"/>
    </row>
    <row r="19" spans="1:19" s="53" customFormat="1" ht="24.95" customHeight="1" x14ac:dyDescent="0.2">
      <c r="A19" s="6">
        <v>17</v>
      </c>
      <c r="B19" s="11" t="s">
        <v>54</v>
      </c>
      <c r="C19" s="13" t="s">
        <v>79</v>
      </c>
      <c r="D19" s="31">
        <v>2230</v>
      </c>
      <c r="E19" s="8" t="s">
        <v>56</v>
      </c>
      <c r="F19" s="9" t="s">
        <v>56</v>
      </c>
      <c r="G19" s="32">
        <v>363</v>
      </c>
      <c r="H19" s="10">
        <v>10</v>
      </c>
      <c r="I19" s="11">
        <v>36.299999999999997</v>
      </c>
      <c r="J19" s="10">
        <v>8</v>
      </c>
      <c r="K19" s="10">
        <v>1</v>
      </c>
      <c r="L19" s="31">
        <v>2230</v>
      </c>
      <c r="M19" s="32">
        <v>363</v>
      </c>
      <c r="N19" s="12">
        <v>46031</v>
      </c>
      <c r="O19" s="30" t="s">
        <v>57</v>
      </c>
      <c r="R19" s="6"/>
    </row>
    <row r="20" spans="1:19" s="53" customFormat="1" ht="24.95" customHeight="1" x14ac:dyDescent="0.2">
      <c r="A20" s="6">
        <v>18</v>
      </c>
      <c r="B20" s="11">
        <v>11</v>
      </c>
      <c r="C20" s="13" t="s">
        <v>21</v>
      </c>
      <c r="D20" s="31">
        <v>1896.05</v>
      </c>
      <c r="E20" s="8">
        <v>7303.3</v>
      </c>
      <c r="F20" s="9">
        <f>(D20-E20)/E20</f>
        <v>-0.74038448372653454</v>
      </c>
      <c r="G20" s="32">
        <v>317</v>
      </c>
      <c r="H20" s="10">
        <v>16</v>
      </c>
      <c r="I20" s="11">
        <f>G20/H20</f>
        <v>19.8125</v>
      </c>
      <c r="J20" s="10">
        <v>5</v>
      </c>
      <c r="K20" s="10">
        <v>3</v>
      </c>
      <c r="L20" s="31">
        <v>126789.65</v>
      </c>
      <c r="M20" s="32">
        <v>23200</v>
      </c>
      <c r="N20" s="12">
        <v>46010</v>
      </c>
      <c r="O20" s="30" t="s">
        <v>44</v>
      </c>
      <c r="R20" s="6"/>
    </row>
    <row r="21" spans="1:19" s="53" customFormat="1" ht="24.95" customHeight="1" x14ac:dyDescent="0.2">
      <c r="A21" s="6">
        <v>19</v>
      </c>
      <c r="B21" s="11" t="s">
        <v>60</v>
      </c>
      <c r="C21" s="13" t="s">
        <v>82</v>
      </c>
      <c r="D21" s="31">
        <v>1362.05</v>
      </c>
      <c r="E21" s="8" t="s">
        <v>56</v>
      </c>
      <c r="F21" s="9" t="s">
        <v>56</v>
      </c>
      <c r="G21" s="32">
        <v>303</v>
      </c>
      <c r="H21" s="10">
        <v>3</v>
      </c>
      <c r="I21" s="11">
        <f>G21/H21</f>
        <v>101</v>
      </c>
      <c r="J21" s="10">
        <v>3</v>
      </c>
      <c r="K21" s="10">
        <v>0</v>
      </c>
      <c r="L21" s="31">
        <v>6593.35</v>
      </c>
      <c r="M21" s="32">
        <v>715</v>
      </c>
      <c r="N21" s="12" t="s">
        <v>51</v>
      </c>
      <c r="O21" s="30" t="s">
        <v>50</v>
      </c>
      <c r="R21" s="6"/>
    </row>
    <row r="22" spans="1:19" s="53" customFormat="1" ht="24.95" customHeight="1" x14ac:dyDescent="0.2">
      <c r="A22" s="6">
        <v>20</v>
      </c>
      <c r="B22" s="11" t="s">
        <v>60</v>
      </c>
      <c r="C22" s="13" t="s">
        <v>90</v>
      </c>
      <c r="D22" s="31">
        <v>1246.8800000000001</v>
      </c>
      <c r="E22" s="8" t="s">
        <v>56</v>
      </c>
      <c r="F22" s="9" t="s">
        <v>56</v>
      </c>
      <c r="G22" s="32">
        <v>186</v>
      </c>
      <c r="H22" s="10">
        <v>6</v>
      </c>
      <c r="I22" s="11">
        <f>G22/H22</f>
        <v>31</v>
      </c>
      <c r="J22" s="10">
        <v>6</v>
      </c>
      <c r="K22" s="10">
        <v>0</v>
      </c>
      <c r="L22" s="31">
        <v>1246.8800000000001</v>
      </c>
      <c r="M22" s="32">
        <v>186</v>
      </c>
      <c r="N22" s="12" t="s">
        <v>51</v>
      </c>
      <c r="O22" s="30" t="s">
        <v>45</v>
      </c>
      <c r="R22" s="6"/>
    </row>
    <row r="23" spans="1:19" ht="24.75" customHeight="1" x14ac:dyDescent="0.15">
      <c r="A23" s="6">
        <v>21</v>
      </c>
      <c r="B23" s="11">
        <v>18</v>
      </c>
      <c r="C23" s="7" t="s">
        <v>32</v>
      </c>
      <c r="D23" s="8">
        <v>915</v>
      </c>
      <c r="E23" s="8">
        <v>1119</v>
      </c>
      <c r="F23" s="9">
        <f>(D23-E23)/E23</f>
        <v>-0.18230563002680966</v>
      </c>
      <c r="G23" s="10">
        <v>112</v>
      </c>
      <c r="H23" s="11" t="s">
        <v>56</v>
      </c>
      <c r="I23" s="11" t="s">
        <v>56</v>
      </c>
      <c r="J23" s="10">
        <v>1</v>
      </c>
      <c r="K23" s="10">
        <v>6</v>
      </c>
      <c r="L23" s="8">
        <v>36870</v>
      </c>
      <c r="M23" s="10">
        <v>5124</v>
      </c>
      <c r="N23" s="12">
        <v>45996</v>
      </c>
      <c r="O23" s="30" t="s">
        <v>49</v>
      </c>
      <c r="R23" s="6"/>
      <c r="S23" s="53"/>
    </row>
    <row r="24" spans="1:19" ht="24.95" customHeight="1" x14ac:dyDescent="0.15">
      <c r="A24" s="6">
        <v>22</v>
      </c>
      <c r="B24" s="11">
        <v>16</v>
      </c>
      <c r="C24" s="7" t="s">
        <v>27</v>
      </c>
      <c r="D24" s="8">
        <v>910.07</v>
      </c>
      <c r="E24" s="8">
        <v>1576.97</v>
      </c>
      <c r="F24" s="9">
        <f>(D24-E24)/E24</f>
        <v>-0.42289961127985948</v>
      </c>
      <c r="G24" s="10">
        <v>155</v>
      </c>
      <c r="H24" s="10">
        <v>7</v>
      </c>
      <c r="I24" s="11">
        <f>G24/H24</f>
        <v>22.142857142857142</v>
      </c>
      <c r="J24" s="10">
        <v>1</v>
      </c>
      <c r="K24" s="10">
        <v>8</v>
      </c>
      <c r="L24" s="8">
        <v>132891.69</v>
      </c>
      <c r="M24" s="10">
        <v>20294</v>
      </c>
      <c r="N24" s="12">
        <v>45982</v>
      </c>
      <c r="O24" s="30" t="s">
        <v>45</v>
      </c>
      <c r="R24" s="6"/>
      <c r="S24" s="53"/>
    </row>
    <row r="25" spans="1:19" ht="24.75" customHeight="1" x14ac:dyDescent="0.15">
      <c r="A25" s="6">
        <v>23</v>
      </c>
      <c r="B25" s="11">
        <v>12</v>
      </c>
      <c r="C25" s="13" t="s">
        <v>25</v>
      </c>
      <c r="D25" s="31">
        <v>771.97</v>
      </c>
      <c r="E25" s="8">
        <v>5363.56</v>
      </c>
      <c r="F25" s="9">
        <f>(D25-E25)/E25</f>
        <v>-0.85607134067671464</v>
      </c>
      <c r="G25" s="32">
        <v>102</v>
      </c>
      <c r="H25" s="10">
        <v>6</v>
      </c>
      <c r="I25" s="11">
        <f>G25/H25</f>
        <v>17</v>
      </c>
      <c r="J25" s="10">
        <v>1</v>
      </c>
      <c r="K25" s="10">
        <v>8</v>
      </c>
      <c r="L25" s="31">
        <v>224700.47</v>
      </c>
      <c r="M25" s="32">
        <v>30219</v>
      </c>
      <c r="N25" s="12">
        <v>45982</v>
      </c>
      <c r="O25" s="30" t="s">
        <v>44</v>
      </c>
      <c r="R25" s="6"/>
      <c r="S25" s="53"/>
    </row>
    <row r="26" spans="1:19" ht="24.75" customHeight="1" x14ac:dyDescent="0.15">
      <c r="A26" s="6">
        <v>24</v>
      </c>
      <c r="B26" s="8" t="s">
        <v>56</v>
      </c>
      <c r="C26" s="13" t="s">
        <v>83</v>
      </c>
      <c r="D26" s="31">
        <v>647.9</v>
      </c>
      <c r="E26" s="8" t="s">
        <v>56</v>
      </c>
      <c r="F26" s="9" t="s">
        <v>56</v>
      </c>
      <c r="G26" s="32">
        <v>85</v>
      </c>
      <c r="H26" s="10">
        <v>3</v>
      </c>
      <c r="I26" s="11">
        <f>G26/H26</f>
        <v>28.333333333333332</v>
      </c>
      <c r="J26" s="10">
        <v>2</v>
      </c>
      <c r="K26" s="10" t="s">
        <v>56</v>
      </c>
      <c r="L26" s="31">
        <v>67979.839999999997</v>
      </c>
      <c r="M26" s="32">
        <v>11170</v>
      </c>
      <c r="N26" s="12">
        <v>45954</v>
      </c>
      <c r="O26" s="30" t="s">
        <v>50</v>
      </c>
    </row>
    <row r="27" spans="1:19" ht="24.75" customHeight="1" x14ac:dyDescent="0.15">
      <c r="A27" s="6">
        <v>25</v>
      </c>
      <c r="B27" s="11">
        <v>23</v>
      </c>
      <c r="C27" s="13" t="s">
        <v>36</v>
      </c>
      <c r="D27" s="8">
        <v>585.95000000000005</v>
      </c>
      <c r="E27" s="8">
        <v>306.49</v>
      </c>
      <c r="F27" s="9">
        <f>(D27-E27)/E27</f>
        <v>0.91180788932754753</v>
      </c>
      <c r="G27" s="10">
        <v>117</v>
      </c>
      <c r="H27" s="10">
        <v>4</v>
      </c>
      <c r="I27" s="11">
        <f>G27/H27</f>
        <v>29.25</v>
      </c>
      <c r="J27" s="10">
        <v>3</v>
      </c>
      <c r="K27" s="10" t="s">
        <v>56</v>
      </c>
      <c r="L27" s="8">
        <v>377047.29</v>
      </c>
      <c r="M27" s="10">
        <v>63585</v>
      </c>
      <c r="N27" s="12">
        <v>45744</v>
      </c>
      <c r="O27" s="50" t="s">
        <v>50</v>
      </c>
    </row>
    <row r="28" spans="1:19" ht="24.75" customHeight="1" x14ac:dyDescent="0.15">
      <c r="A28" s="6">
        <v>26</v>
      </c>
      <c r="B28" s="11">
        <v>19</v>
      </c>
      <c r="C28" s="7" t="s">
        <v>29</v>
      </c>
      <c r="D28" s="8">
        <v>489.2</v>
      </c>
      <c r="E28" s="8">
        <v>869.6</v>
      </c>
      <c r="F28" s="9">
        <f>(D28-E28)/E28</f>
        <v>-0.43744250229990805</v>
      </c>
      <c r="G28" s="10">
        <v>65</v>
      </c>
      <c r="H28" s="10">
        <v>3</v>
      </c>
      <c r="I28" s="11">
        <f>G28/H28</f>
        <v>21.666666666666668</v>
      </c>
      <c r="J28" s="10">
        <v>2</v>
      </c>
      <c r="K28" s="10">
        <v>9</v>
      </c>
      <c r="L28" s="8">
        <v>320551.05</v>
      </c>
      <c r="M28" s="10">
        <v>41388</v>
      </c>
      <c r="N28" s="12">
        <v>45975</v>
      </c>
      <c r="O28" s="30" t="s">
        <v>47</v>
      </c>
    </row>
    <row r="29" spans="1:19" ht="24.75" customHeight="1" x14ac:dyDescent="0.15">
      <c r="A29" s="6">
        <v>27</v>
      </c>
      <c r="B29" s="11">
        <v>22</v>
      </c>
      <c r="C29" s="13" t="s">
        <v>62</v>
      </c>
      <c r="D29" s="8">
        <v>393.95</v>
      </c>
      <c r="E29" s="8">
        <v>316.35000000000002</v>
      </c>
      <c r="F29" s="9">
        <f>(D29-E29)/E29</f>
        <v>0.24529792950845569</v>
      </c>
      <c r="G29" s="10">
        <v>48</v>
      </c>
      <c r="H29" s="10">
        <v>2</v>
      </c>
      <c r="I29" s="11">
        <v>42</v>
      </c>
      <c r="J29" s="10">
        <v>1</v>
      </c>
      <c r="K29" s="10" t="s">
        <v>56</v>
      </c>
      <c r="L29" s="8">
        <v>312111.18</v>
      </c>
      <c r="M29" s="10">
        <v>40394</v>
      </c>
      <c r="N29" s="12">
        <v>45926</v>
      </c>
      <c r="O29" s="50" t="s">
        <v>63</v>
      </c>
    </row>
    <row r="30" spans="1:19" ht="24.75" customHeight="1" x14ac:dyDescent="0.15">
      <c r="A30" s="6">
        <v>28</v>
      </c>
      <c r="B30" s="8" t="s">
        <v>56</v>
      </c>
      <c r="C30" s="13" t="s">
        <v>81</v>
      </c>
      <c r="D30" s="31">
        <v>367.5</v>
      </c>
      <c r="E30" s="8" t="s">
        <v>56</v>
      </c>
      <c r="F30" s="9" t="s">
        <v>56</v>
      </c>
      <c r="G30" s="32">
        <v>63</v>
      </c>
      <c r="H30" s="10">
        <v>2</v>
      </c>
      <c r="I30" s="11">
        <v>31.5</v>
      </c>
      <c r="J30" s="10">
        <v>2</v>
      </c>
      <c r="K30" s="10" t="s">
        <v>56</v>
      </c>
      <c r="L30" s="31">
        <v>7391.5</v>
      </c>
      <c r="M30" s="32">
        <v>1314</v>
      </c>
      <c r="N30" s="12">
        <v>46003</v>
      </c>
      <c r="O30" s="30" t="s">
        <v>57</v>
      </c>
    </row>
    <row r="31" spans="1:19" ht="24.75" customHeight="1" x14ac:dyDescent="0.15">
      <c r="A31" s="6">
        <v>29</v>
      </c>
      <c r="B31" s="11">
        <v>17</v>
      </c>
      <c r="C31" s="7" t="s">
        <v>31</v>
      </c>
      <c r="D31" s="8">
        <v>334.65</v>
      </c>
      <c r="E31" s="8">
        <v>1119</v>
      </c>
      <c r="F31" s="9">
        <f>(D31-E31)/E31</f>
        <v>-0.70093833780160864</v>
      </c>
      <c r="G31" s="10">
        <v>43</v>
      </c>
      <c r="H31" s="10">
        <v>2</v>
      </c>
      <c r="I31" s="11">
        <f>G31/H31</f>
        <v>21.5</v>
      </c>
      <c r="J31" s="10">
        <v>1</v>
      </c>
      <c r="K31" s="10">
        <v>11</v>
      </c>
      <c r="L31" s="8">
        <v>75949.61</v>
      </c>
      <c r="M31" s="10">
        <v>11070</v>
      </c>
      <c r="N31" s="12">
        <v>45961</v>
      </c>
      <c r="O31" s="30" t="s">
        <v>45</v>
      </c>
    </row>
    <row r="32" spans="1:19" ht="24.95" customHeight="1" x14ac:dyDescent="0.15">
      <c r="A32" s="6">
        <v>30</v>
      </c>
      <c r="B32" s="8" t="s">
        <v>56</v>
      </c>
      <c r="C32" s="13" t="s">
        <v>80</v>
      </c>
      <c r="D32" s="31">
        <v>244</v>
      </c>
      <c r="E32" s="8" t="s">
        <v>56</v>
      </c>
      <c r="F32" s="9" t="s">
        <v>56</v>
      </c>
      <c r="G32" s="32">
        <v>61</v>
      </c>
      <c r="H32" s="10" t="s">
        <v>56</v>
      </c>
      <c r="I32" s="11" t="s">
        <v>56</v>
      </c>
      <c r="J32" s="10">
        <v>1</v>
      </c>
      <c r="K32" s="11" t="s">
        <v>56</v>
      </c>
      <c r="L32" s="31">
        <v>72044</v>
      </c>
      <c r="M32" s="32">
        <v>13395</v>
      </c>
      <c r="N32" s="12">
        <v>45968</v>
      </c>
      <c r="O32" s="30" t="s">
        <v>49</v>
      </c>
    </row>
    <row r="33" spans="1:15" ht="24.95" customHeight="1" x14ac:dyDescent="0.15">
      <c r="A33" s="6">
        <v>31</v>
      </c>
      <c r="B33" s="11">
        <v>31</v>
      </c>
      <c r="C33" s="7" t="s">
        <v>33</v>
      </c>
      <c r="D33" s="8">
        <v>111.5</v>
      </c>
      <c r="E33" s="8">
        <v>61</v>
      </c>
      <c r="F33" s="9">
        <f>(D33-E33)/E33</f>
        <v>0.82786885245901642</v>
      </c>
      <c r="G33" s="10">
        <v>53</v>
      </c>
      <c r="H33" s="10">
        <v>1</v>
      </c>
      <c r="I33" s="11">
        <f>G33/H33</f>
        <v>53</v>
      </c>
      <c r="J33" s="10">
        <v>1</v>
      </c>
      <c r="K33" s="10">
        <v>5</v>
      </c>
      <c r="L33" s="8">
        <v>15033.73</v>
      </c>
      <c r="M33" s="10">
        <v>2157</v>
      </c>
      <c r="N33" s="12">
        <v>46003</v>
      </c>
      <c r="O33" s="30" t="s">
        <v>47</v>
      </c>
    </row>
    <row r="34" spans="1:15" ht="24.95" customHeight="1" x14ac:dyDescent="0.15">
      <c r="A34" s="6">
        <v>32</v>
      </c>
      <c r="B34" s="11" t="s">
        <v>56</v>
      </c>
      <c r="C34" s="13" t="s">
        <v>91</v>
      </c>
      <c r="D34" s="31">
        <v>85.35</v>
      </c>
      <c r="E34" s="8" t="s">
        <v>56</v>
      </c>
      <c r="F34" s="9" t="s">
        <v>56</v>
      </c>
      <c r="G34" s="32">
        <v>22</v>
      </c>
      <c r="H34" s="10">
        <v>1</v>
      </c>
      <c r="I34" s="11">
        <f>G34/H34</f>
        <v>22</v>
      </c>
      <c r="J34" s="10">
        <v>1</v>
      </c>
      <c r="K34" s="10" t="s">
        <v>56</v>
      </c>
      <c r="L34" s="31">
        <v>33558.89</v>
      </c>
      <c r="M34" s="32">
        <v>5188</v>
      </c>
      <c r="N34" s="12">
        <v>45583</v>
      </c>
      <c r="O34" s="30" t="s">
        <v>92</v>
      </c>
    </row>
    <row r="35" spans="1:15" ht="24.95" customHeight="1" x14ac:dyDescent="0.15">
      <c r="A35" s="6">
        <v>33</v>
      </c>
      <c r="B35" s="11">
        <v>27</v>
      </c>
      <c r="C35" s="13" t="s">
        <v>69</v>
      </c>
      <c r="D35" s="31">
        <v>79</v>
      </c>
      <c r="E35" s="8">
        <v>95</v>
      </c>
      <c r="F35" s="9">
        <f>(D35-E35)/E35</f>
        <v>-0.16842105263157894</v>
      </c>
      <c r="G35" s="32">
        <v>14</v>
      </c>
      <c r="H35" s="10" t="s">
        <v>56</v>
      </c>
      <c r="I35" s="11" t="s">
        <v>56</v>
      </c>
      <c r="J35" s="10">
        <v>1</v>
      </c>
      <c r="K35" s="10" t="s">
        <v>56</v>
      </c>
      <c r="L35" s="31">
        <v>3911</v>
      </c>
      <c r="M35" s="32">
        <v>1478</v>
      </c>
      <c r="N35" s="12">
        <v>45989</v>
      </c>
      <c r="O35" s="30" t="s">
        <v>70</v>
      </c>
    </row>
    <row r="36" spans="1:15" ht="24.95" customHeight="1" x14ac:dyDescent="0.15">
      <c r="A36" s="6">
        <v>34</v>
      </c>
      <c r="B36" s="11">
        <v>30</v>
      </c>
      <c r="C36" s="13" t="s">
        <v>37</v>
      </c>
      <c r="D36" s="8">
        <v>75.400000000000006</v>
      </c>
      <c r="E36" s="8">
        <v>67.12</v>
      </c>
      <c r="F36" s="9">
        <f>(D36-E36)/E36</f>
        <v>0.12336114421930872</v>
      </c>
      <c r="G36" s="10">
        <v>8</v>
      </c>
      <c r="H36" s="10">
        <v>1</v>
      </c>
      <c r="I36" s="11">
        <f>G36/H36</f>
        <v>8</v>
      </c>
      <c r="J36" s="10">
        <v>1</v>
      </c>
      <c r="K36" s="10">
        <v>7</v>
      </c>
      <c r="L36" s="8">
        <v>6968.38</v>
      </c>
      <c r="M36" s="10">
        <v>1121</v>
      </c>
      <c r="N36" s="12">
        <v>45989</v>
      </c>
      <c r="O36" s="30" t="s">
        <v>52</v>
      </c>
    </row>
    <row r="37" spans="1:15" ht="24.95" customHeight="1" x14ac:dyDescent="0.15">
      <c r="A37" s="6">
        <v>35</v>
      </c>
      <c r="B37" s="8" t="s">
        <v>56</v>
      </c>
      <c r="C37" s="13" t="s">
        <v>93</v>
      </c>
      <c r="D37" s="8">
        <v>70</v>
      </c>
      <c r="E37" s="8" t="s">
        <v>56</v>
      </c>
      <c r="F37" s="9" t="s">
        <v>56</v>
      </c>
      <c r="G37" s="10">
        <v>12</v>
      </c>
      <c r="H37" s="10">
        <v>2</v>
      </c>
      <c r="I37" s="11">
        <f>G37/H37</f>
        <v>6</v>
      </c>
      <c r="J37" s="11" t="s">
        <v>56</v>
      </c>
      <c r="K37" s="10" t="s">
        <v>56</v>
      </c>
      <c r="L37" s="8">
        <v>1842</v>
      </c>
      <c r="M37" s="10">
        <v>269</v>
      </c>
      <c r="N37" s="12">
        <v>45989</v>
      </c>
      <c r="O37" s="50" t="s">
        <v>94</v>
      </c>
    </row>
    <row r="38" spans="1:15" ht="24.95" customHeight="1" x14ac:dyDescent="0.15">
      <c r="A38" s="6">
        <v>36</v>
      </c>
      <c r="B38" s="8" t="s">
        <v>56</v>
      </c>
      <c r="C38" s="13" t="s">
        <v>85</v>
      </c>
      <c r="D38" s="31">
        <v>68.849999999999994</v>
      </c>
      <c r="E38" s="8" t="s">
        <v>56</v>
      </c>
      <c r="F38" s="9" t="s">
        <v>56</v>
      </c>
      <c r="G38" s="32">
        <v>8</v>
      </c>
      <c r="H38" s="10">
        <v>1</v>
      </c>
      <c r="I38" s="11">
        <v>23</v>
      </c>
      <c r="J38" s="10">
        <v>1</v>
      </c>
      <c r="K38" s="10" t="s">
        <v>56</v>
      </c>
      <c r="L38" s="31">
        <v>259525.41</v>
      </c>
      <c r="M38" s="32">
        <v>34711</v>
      </c>
      <c r="N38" s="12">
        <v>45891</v>
      </c>
      <c r="O38" s="30" t="s">
        <v>43</v>
      </c>
    </row>
    <row r="39" spans="1:15" ht="24.95" customHeight="1" x14ac:dyDescent="0.15">
      <c r="A39" s="6">
        <v>37</v>
      </c>
      <c r="B39" s="11">
        <v>20</v>
      </c>
      <c r="C39" s="7" t="s">
        <v>72</v>
      </c>
      <c r="D39" s="8">
        <v>62</v>
      </c>
      <c r="E39" s="8">
        <v>589</v>
      </c>
      <c r="F39" s="9">
        <f>(D39-E39)/E39</f>
        <v>-0.89473684210526316</v>
      </c>
      <c r="G39" s="10">
        <v>11</v>
      </c>
      <c r="H39" s="10">
        <v>2</v>
      </c>
      <c r="I39" s="11">
        <v>5.5</v>
      </c>
      <c r="J39" s="10">
        <v>2</v>
      </c>
      <c r="K39" s="10" t="s">
        <v>56</v>
      </c>
      <c r="L39" s="8">
        <v>8375.67</v>
      </c>
      <c r="M39" s="10">
        <v>1148</v>
      </c>
      <c r="N39" s="12">
        <v>46017</v>
      </c>
      <c r="O39" s="30" t="s">
        <v>48</v>
      </c>
    </row>
    <row r="40" spans="1:15" ht="24.95" customHeight="1" x14ac:dyDescent="0.15">
      <c r="A40" s="6">
        <v>38</v>
      </c>
      <c r="B40" s="11">
        <v>33</v>
      </c>
      <c r="C40" s="13" t="s">
        <v>40</v>
      </c>
      <c r="D40" s="8">
        <v>39.9</v>
      </c>
      <c r="E40" s="8">
        <v>48.15</v>
      </c>
      <c r="F40" s="9">
        <f>(D40-E40)/E40</f>
        <v>-0.17133956386292834</v>
      </c>
      <c r="G40" s="10">
        <v>5</v>
      </c>
      <c r="H40" s="10">
        <v>1</v>
      </c>
      <c r="I40" s="11">
        <f>G40/H40</f>
        <v>5</v>
      </c>
      <c r="J40" s="10">
        <v>1</v>
      </c>
      <c r="K40" s="10" t="s">
        <v>56</v>
      </c>
      <c r="L40" s="8">
        <v>5366.8099999999995</v>
      </c>
      <c r="M40" s="10">
        <v>792</v>
      </c>
      <c r="N40" s="12">
        <v>45940</v>
      </c>
      <c r="O40" s="30" t="s">
        <v>52</v>
      </c>
    </row>
    <row r="41" spans="1:15" ht="24.95" customHeight="1" x14ac:dyDescent="0.15">
      <c r="A41" s="6">
        <v>39</v>
      </c>
      <c r="B41" s="11" t="s">
        <v>56</v>
      </c>
      <c r="C41" s="13" t="s">
        <v>86</v>
      </c>
      <c r="D41" s="31">
        <v>30.6</v>
      </c>
      <c r="E41" s="8" t="s">
        <v>56</v>
      </c>
      <c r="F41" s="9" t="s">
        <v>56</v>
      </c>
      <c r="G41" s="32">
        <v>6</v>
      </c>
      <c r="H41" s="10">
        <v>1</v>
      </c>
      <c r="I41" s="11">
        <v>6</v>
      </c>
      <c r="J41" s="10">
        <v>1</v>
      </c>
      <c r="K41" s="10" t="s">
        <v>56</v>
      </c>
      <c r="L41" s="31">
        <v>22095.54</v>
      </c>
      <c r="M41" s="32">
        <v>3998</v>
      </c>
      <c r="N41" s="12">
        <v>45611</v>
      </c>
      <c r="O41" s="30" t="s">
        <v>47</v>
      </c>
    </row>
    <row r="42" spans="1:15" ht="24.95" customHeight="1" x14ac:dyDescent="0.15">
      <c r="A42" s="6">
        <v>40</v>
      </c>
      <c r="B42" s="11" t="s">
        <v>56</v>
      </c>
      <c r="C42" s="13" t="s">
        <v>87</v>
      </c>
      <c r="D42" s="31">
        <v>25.2</v>
      </c>
      <c r="E42" s="8" t="s">
        <v>56</v>
      </c>
      <c r="F42" s="9" t="s">
        <v>56</v>
      </c>
      <c r="G42" s="32">
        <v>6</v>
      </c>
      <c r="H42" s="10">
        <v>1</v>
      </c>
      <c r="I42" s="11">
        <v>6</v>
      </c>
      <c r="J42" s="10">
        <v>1</v>
      </c>
      <c r="K42" s="10" t="s">
        <v>56</v>
      </c>
      <c r="L42" s="31">
        <v>25309.83</v>
      </c>
      <c r="M42" s="32">
        <v>4749</v>
      </c>
      <c r="N42" s="12">
        <v>45695</v>
      </c>
      <c r="O42" s="30" t="s">
        <v>47</v>
      </c>
    </row>
    <row r="43" spans="1:15" ht="24.95" customHeight="1" x14ac:dyDescent="0.15">
      <c r="A43" s="6">
        <v>41</v>
      </c>
      <c r="B43" s="11">
        <v>28</v>
      </c>
      <c r="C43" s="13" t="s">
        <v>64</v>
      </c>
      <c r="D43" s="31">
        <v>22.8</v>
      </c>
      <c r="E43" s="8">
        <v>72</v>
      </c>
      <c r="F43" s="9">
        <v>-0.68333333333333335</v>
      </c>
      <c r="G43" s="32">
        <v>5</v>
      </c>
      <c r="H43" s="10">
        <v>1</v>
      </c>
      <c r="I43" s="11">
        <v>5</v>
      </c>
      <c r="J43" s="10">
        <v>1</v>
      </c>
      <c r="K43" s="10" t="s">
        <v>56</v>
      </c>
      <c r="L43" s="31">
        <v>295045.76000000001</v>
      </c>
      <c r="M43" s="32">
        <v>55186</v>
      </c>
      <c r="N43" s="12">
        <v>45562</v>
      </c>
      <c r="O43" s="30" t="s">
        <v>47</v>
      </c>
    </row>
    <row r="44" spans="1:15" ht="24.95" customHeight="1" x14ac:dyDescent="0.15">
      <c r="A44" s="6">
        <v>42</v>
      </c>
      <c r="B44" s="11">
        <v>24</v>
      </c>
      <c r="C44" s="13" t="s">
        <v>38</v>
      </c>
      <c r="D44" s="8">
        <v>10</v>
      </c>
      <c r="E44" s="8">
        <v>216</v>
      </c>
      <c r="F44" s="9">
        <f>(D44-E44)/E44</f>
        <v>-0.95370370370370372</v>
      </c>
      <c r="G44" s="10">
        <v>2</v>
      </c>
      <c r="H44" s="10" t="s">
        <v>56</v>
      </c>
      <c r="I44" s="11" t="s">
        <v>56</v>
      </c>
      <c r="J44" s="10">
        <v>1</v>
      </c>
      <c r="K44" s="10">
        <v>12</v>
      </c>
      <c r="L44" s="8">
        <v>113675</v>
      </c>
      <c r="M44" s="10">
        <v>21418</v>
      </c>
      <c r="N44" s="12">
        <v>45954</v>
      </c>
      <c r="O44" s="50" t="s">
        <v>49</v>
      </c>
    </row>
    <row r="45" spans="1:15" ht="24.95" customHeight="1" x14ac:dyDescent="0.15">
      <c r="A45" s="6">
        <v>43</v>
      </c>
      <c r="B45" s="8" t="s">
        <v>56</v>
      </c>
      <c r="C45" s="13" t="s">
        <v>95</v>
      </c>
      <c r="D45" s="8">
        <v>10</v>
      </c>
      <c r="E45" s="8" t="s">
        <v>56</v>
      </c>
      <c r="F45" s="9" t="s">
        <v>56</v>
      </c>
      <c r="G45" s="10">
        <v>2</v>
      </c>
      <c r="H45" s="10">
        <v>1</v>
      </c>
      <c r="I45" s="11">
        <f>G45/H45</f>
        <v>2</v>
      </c>
      <c r="J45" s="11" t="s">
        <v>56</v>
      </c>
      <c r="K45" s="10" t="s">
        <v>56</v>
      </c>
      <c r="L45" s="8">
        <v>1833</v>
      </c>
      <c r="M45" s="10">
        <v>315</v>
      </c>
      <c r="N45" s="12">
        <v>46003</v>
      </c>
      <c r="O45" s="50" t="s">
        <v>94</v>
      </c>
    </row>
    <row r="46" spans="1:15" ht="24.95" customHeight="1" x14ac:dyDescent="0.15">
      <c r="A46" s="6">
        <v>44</v>
      </c>
      <c r="B46" s="8" t="s">
        <v>56</v>
      </c>
      <c r="C46" s="13" t="s">
        <v>88</v>
      </c>
      <c r="D46" s="31">
        <v>8.4</v>
      </c>
      <c r="E46" s="8" t="s">
        <v>56</v>
      </c>
      <c r="F46" s="9" t="s">
        <v>56</v>
      </c>
      <c r="G46" s="32">
        <v>2</v>
      </c>
      <c r="H46" s="10">
        <v>1</v>
      </c>
      <c r="I46" s="11" t="s">
        <v>15</v>
      </c>
      <c r="J46" s="10">
        <v>1</v>
      </c>
      <c r="K46" s="10" t="s">
        <v>56</v>
      </c>
      <c r="L46" s="31">
        <v>13218.65</v>
      </c>
      <c r="M46" s="32">
        <v>2576</v>
      </c>
      <c r="N46" s="12" t="s">
        <v>89</v>
      </c>
      <c r="O46" s="30" t="s">
        <v>47</v>
      </c>
    </row>
    <row r="47" spans="1:15" ht="24.95" customHeight="1" x14ac:dyDescent="0.15">
      <c r="A47" s="33"/>
      <c r="B47" s="34"/>
      <c r="C47" s="35" t="s">
        <v>96</v>
      </c>
      <c r="D47" s="36">
        <f>SUBTOTAL(109,Table132[Pajamos 
(GBO)])</f>
        <v>750390.79</v>
      </c>
      <c r="E47" s="37" t="s">
        <v>74</v>
      </c>
      <c r="F47" s="38">
        <f>(D47-E47)/E47</f>
        <v>0.20424957351645517</v>
      </c>
      <c r="G47" s="39">
        <f>SUBTOTAL(109,Table132[Žiūrovų sk. 
(ADM)])</f>
        <v>98086</v>
      </c>
      <c r="H47" s="40"/>
      <c r="I47" s="41"/>
      <c r="J47" s="40"/>
      <c r="K47" s="40"/>
      <c r="L47" s="47"/>
      <c r="M47" s="40"/>
      <c r="N47" s="42"/>
      <c r="O47" s="51" t="s">
        <v>15</v>
      </c>
    </row>
    <row r="48" spans="1:15" hidden="1" x14ac:dyDescent="0.15">
      <c r="F48" s="3"/>
      <c r="L48" s="2"/>
    </row>
    <row r="49" spans="1:19" hidden="1" x14ac:dyDescent="0.15">
      <c r="F49" s="3"/>
      <c r="L49" s="2"/>
    </row>
    <row r="50" spans="1:19" hidden="1" x14ac:dyDescent="0.15">
      <c r="F50" s="3"/>
      <c r="L50" s="2"/>
    </row>
    <row r="51" spans="1:19" hidden="1" x14ac:dyDescent="0.15">
      <c r="F51" s="3"/>
      <c r="L51" s="2"/>
    </row>
    <row r="52" spans="1:19" hidden="1" x14ac:dyDescent="0.15">
      <c r="F52" s="3"/>
      <c r="L52" s="2"/>
    </row>
    <row r="53" spans="1:19" hidden="1" x14ac:dyDescent="0.15">
      <c r="F53" s="3"/>
      <c r="L53" s="2"/>
    </row>
    <row r="54" spans="1:19" hidden="1" x14ac:dyDescent="0.15">
      <c r="F54" s="3"/>
      <c r="L54" s="2"/>
    </row>
    <row r="55" spans="1:19" hidden="1" x14ac:dyDescent="0.15">
      <c r="F55" s="3"/>
      <c r="L55" s="2"/>
    </row>
    <row r="56" spans="1:19" hidden="1" x14ac:dyDescent="0.15">
      <c r="F56" s="3"/>
      <c r="L56" s="2"/>
    </row>
    <row r="57" spans="1:19" s="46" customFormat="1" hidden="1" x14ac:dyDescent="0.15">
      <c r="A57" s="1"/>
      <c r="B57" s="1"/>
      <c r="C57" s="1"/>
      <c r="D57" s="44"/>
      <c r="E57" s="44"/>
      <c r="F57" s="3"/>
      <c r="I57" s="1"/>
      <c r="L57" s="2"/>
      <c r="N57" s="49"/>
      <c r="O57" s="52"/>
      <c r="P57" s="1"/>
      <c r="Q57" s="1"/>
      <c r="R57" s="1"/>
      <c r="S57" s="1"/>
    </row>
    <row r="58" spans="1:19" s="46" customFormat="1" hidden="1" x14ac:dyDescent="0.15">
      <c r="A58" s="1"/>
      <c r="B58" s="1"/>
      <c r="C58" s="1"/>
      <c r="D58" s="44"/>
      <c r="E58" s="44"/>
      <c r="F58" s="3"/>
      <c r="I58" s="1"/>
      <c r="L58" s="2"/>
      <c r="N58" s="49"/>
      <c r="O58" s="52"/>
      <c r="P58" s="1"/>
      <c r="Q58" s="1"/>
      <c r="R58" s="1"/>
      <c r="S58" s="1"/>
    </row>
    <row r="59" spans="1:19" s="46" customFormat="1" hidden="1" x14ac:dyDescent="0.15">
      <c r="A59" s="1"/>
      <c r="B59" s="1"/>
      <c r="C59" s="1"/>
      <c r="D59" s="44"/>
      <c r="E59" s="44"/>
      <c r="F59" s="3"/>
      <c r="I59" s="1"/>
      <c r="L59" s="2"/>
      <c r="N59" s="49"/>
      <c r="O59" s="52"/>
      <c r="P59" s="1"/>
      <c r="Q59" s="1"/>
      <c r="R59" s="1"/>
      <c r="S59" s="1"/>
    </row>
    <row r="60" spans="1:19" s="46" customFormat="1" hidden="1" x14ac:dyDescent="0.15">
      <c r="A60" s="1"/>
      <c r="B60" s="1"/>
      <c r="C60" s="1"/>
      <c r="D60" s="44"/>
      <c r="E60" s="44"/>
      <c r="F60" s="3"/>
      <c r="I60" s="1"/>
      <c r="L60" s="2"/>
      <c r="N60" s="49"/>
      <c r="O60" s="52"/>
      <c r="P60" s="1"/>
      <c r="Q60" s="1"/>
      <c r="R60" s="1"/>
      <c r="S60" s="1"/>
    </row>
    <row r="61" spans="1:19" s="46" customFormat="1" hidden="1" x14ac:dyDescent="0.15">
      <c r="A61" s="1"/>
      <c r="B61" s="1"/>
      <c r="C61" s="1"/>
      <c r="D61" s="44"/>
      <c r="E61" s="44"/>
      <c r="F61" s="3"/>
      <c r="I61" s="1"/>
      <c r="L61" s="44"/>
      <c r="N61" s="49"/>
      <c r="O61" s="52"/>
      <c r="P61" s="1"/>
      <c r="Q61" s="1"/>
      <c r="R61" s="1"/>
      <c r="S61" s="1"/>
    </row>
    <row r="62" spans="1:19" s="46" customFormat="1" hidden="1" x14ac:dyDescent="0.15">
      <c r="A62" s="1"/>
      <c r="B62" s="1"/>
      <c r="C62" s="1"/>
      <c r="D62" s="44"/>
      <c r="E62" s="44"/>
      <c r="F62" s="3"/>
      <c r="I62" s="1"/>
      <c r="L62" s="44"/>
      <c r="N62" s="49"/>
      <c r="O62" s="52"/>
      <c r="P62" s="1"/>
      <c r="Q62" s="1"/>
      <c r="R62" s="1"/>
      <c r="S62" s="1"/>
    </row>
    <row r="63" spans="1:19" s="46" customFormat="1" hidden="1" x14ac:dyDescent="0.15">
      <c r="A63" s="1"/>
      <c r="B63" s="1"/>
      <c r="C63" s="1"/>
      <c r="D63" s="44"/>
      <c r="E63" s="44"/>
      <c r="F63" s="3"/>
      <c r="I63" s="1"/>
      <c r="L63" s="44"/>
      <c r="N63" s="49"/>
      <c r="O63" s="52"/>
      <c r="P63" s="1"/>
      <c r="Q63" s="1"/>
      <c r="R63" s="1"/>
      <c r="S63" s="1"/>
    </row>
    <row r="64" spans="1:19" s="46" customFormat="1" hidden="1" x14ac:dyDescent="0.15">
      <c r="A64" s="1"/>
      <c r="B64" s="1"/>
      <c r="C64" s="1"/>
      <c r="D64" s="44"/>
      <c r="E64" s="44"/>
      <c r="F64" s="3"/>
      <c r="I64" s="1"/>
      <c r="L64" s="44"/>
      <c r="N64" s="49"/>
      <c r="O64" s="52"/>
      <c r="P64" s="1"/>
      <c r="Q64" s="1"/>
      <c r="R64" s="1"/>
      <c r="S64" s="1"/>
    </row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</sheetData>
  <mergeCells count="1">
    <mergeCell ref="A1:O1"/>
  </mergeCells>
  <conditionalFormatting sqref="D27">
    <cfRule type="duplicateValues" dxfId="16" priority="1"/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A373-81AB-43BB-AE96-6182F255C705}">
  <sheetPr>
    <pageSetUpPr fitToPage="1"/>
  </sheetPr>
  <dimension ref="A1:S56"/>
  <sheetViews>
    <sheetView zoomScale="60" zoomScaleNormal="60" workbookViewId="0">
      <selection activeCell="C3" sqref="C3"/>
    </sheetView>
  </sheetViews>
  <sheetFormatPr defaultColWidth="0" defaultRowHeight="11.25" zeroHeight="1" x14ac:dyDescent="0.15"/>
  <cols>
    <col min="1" max="2" width="4.7109375" style="1" customWidth="1"/>
    <col min="3" max="3" width="30.7109375" style="1" customWidth="1"/>
    <col min="4" max="5" width="20.7109375" style="44" customWidth="1"/>
    <col min="6" max="6" width="20.7109375" style="1" customWidth="1"/>
    <col min="7" max="8" width="20.7109375" style="46" customWidth="1"/>
    <col min="9" max="9" width="20.7109375" style="1" customWidth="1"/>
    <col min="10" max="11" width="20.7109375" style="46" customWidth="1"/>
    <col min="12" max="12" width="20.7109375" style="44" customWidth="1"/>
    <col min="13" max="13" width="20.7109375" style="46" customWidth="1"/>
    <col min="14" max="14" width="20.7109375" style="49" customWidth="1"/>
    <col min="15" max="15" width="30.7109375" style="52" customWidth="1"/>
    <col min="16" max="16384" width="5.42578125" style="1" hidden="1"/>
  </cols>
  <sheetData>
    <row r="1" spans="1:18" s="4" customFormat="1" ht="40.5" customHeight="1" thickBot="1" x14ac:dyDescent="0.25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8" s="5" customFormat="1" ht="63.75" customHeight="1" thickBot="1" x14ac:dyDescent="0.25">
      <c r="A2" s="25" t="s">
        <v>13</v>
      </c>
      <c r="B2" s="14" t="s">
        <v>14</v>
      </c>
      <c r="C2" s="15" t="s">
        <v>0</v>
      </c>
      <c r="D2" s="43" t="s">
        <v>1</v>
      </c>
      <c r="E2" s="43" t="s">
        <v>12</v>
      </c>
      <c r="F2" s="15" t="s">
        <v>2</v>
      </c>
      <c r="G2" s="45" t="s">
        <v>3</v>
      </c>
      <c r="H2" s="45" t="s">
        <v>4</v>
      </c>
      <c r="I2" s="15" t="s">
        <v>11</v>
      </c>
      <c r="J2" s="45" t="s">
        <v>10</v>
      </c>
      <c r="K2" s="45" t="s">
        <v>5</v>
      </c>
      <c r="L2" s="43" t="s">
        <v>6</v>
      </c>
      <c r="M2" s="45" t="s">
        <v>9</v>
      </c>
      <c r="N2" s="48" t="s">
        <v>8</v>
      </c>
      <c r="O2" s="16" t="s">
        <v>7</v>
      </c>
    </row>
    <row r="3" spans="1:18" s="53" customFormat="1" ht="24.95" customHeight="1" x14ac:dyDescent="0.2">
      <c r="A3" s="6">
        <v>1</v>
      </c>
      <c r="B3" s="10">
        <v>1</v>
      </c>
      <c r="C3" s="7" t="s">
        <v>17</v>
      </c>
      <c r="D3" s="8">
        <v>314023.78999999998</v>
      </c>
      <c r="E3" s="8">
        <v>594121.06999999995</v>
      </c>
      <c r="F3" s="9">
        <f>(D3-E3)/E3</f>
        <v>-0.47144815113188965</v>
      </c>
      <c r="G3" s="10">
        <v>34317</v>
      </c>
      <c r="H3" s="10">
        <v>474</v>
      </c>
      <c r="I3" s="11">
        <f>G3/H3</f>
        <v>72.398734177215189</v>
      </c>
      <c r="J3" s="10">
        <v>33</v>
      </c>
      <c r="K3" s="10">
        <v>3</v>
      </c>
      <c r="L3" s="8">
        <v>1473284.68</v>
      </c>
      <c r="M3" s="10">
        <v>163844</v>
      </c>
      <c r="N3" s="12">
        <v>46010</v>
      </c>
      <c r="O3" s="30" t="s">
        <v>41</v>
      </c>
    </row>
    <row r="4" spans="1:18" s="53" customFormat="1" ht="24.95" customHeight="1" x14ac:dyDescent="0.2">
      <c r="A4" s="6">
        <v>2</v>
      </c>
      <c r="B4" s="10">
        <v>2</v>
      </c>
      <c r="C4" s="7" t="s">
        <v>18</v>
      </c>
      <c r="D4" s="8">
        <v>89940.73</v>
      </c>
      <c r="E4" s="8">
        <v>169816.47</v>
      </c>
      <c r="F4" s="9">
        <f>(D4-E4)/E4</f>
        <v>-0.47036509474022165</v>
      </c>
      <c r="G4" s="10">
        <v>13672</v>
      </c>
      <c r="H4" s="10">
        <v>236</v>
      </c>
      <c r="I4" s="11">
        <f>G4/H4</f>
        <v>57.932203389830505</v>
      </c>
      <c r="J4" s="10">
        <v>20</v>
      </c>
      <c r="K4" s="10">
        <v>6</v>
      </c>
      <c r="L4" s="8">
        <v>1029223.47</v>
      </c>
      <c r="M4" s="10">
        <v>163405</v>
      </c>
      <c r="N4" s="12">
        <v>45989</v>
      </c>
      <c r="O4" s="30" t="s">
        <v>41</v>
      </c>
      <c r="R4" s="6"/>
    </row>
    <row r="5" spans="1:18" s="53" customFormat="1" ht="24.95" customHeight="1" x14ac:dyDescent="0.2">
      <c r="A5" s="6">
        <v>3</v>
      </c>
      <c r="B5" s="10">
        <v>3</v>
      </c>
      <c r="C5" s="13" t="s">
        <v>19</v>
      </c>
      <c r="D5" s="31">
        <v>53740.24</v>
      </c>
      <c r="E5" s="8">
        <v>152674.70000000001</v>
      </c>
      <c r="F5" s="9">
        <f>(D5-E5)/E5</f>
        <v>-0.64800821616155146</v>
      </c>
      <c r="G5" s="32">
        <v>8620</v>
      </c>
      <c r="H5" s="10">
        <v>218</v>
      </c>
      <c r="I5" s="11">
        <f>G5/H5</f>
        <v>39.541284403669728</v>
      </c>
      <c r="J5" s="10">
        <v>22</v>
      </c>
      <c r="K5" s="10">
        <v>2</v>
      </c>
      <c r="L5" s="31">
        <v>219093.91</v>
      </c>
      <c r="M5" s="32">
        <v>35883</v>
      </c>
      <c r="N5" s="12">
        <v>46017</v>
      </c>
      <c r="O5" s="30" t="s">
        <v>42</v>
      </c>
      <c r="R5" s="6"/>
    </row>
    <row r="6" spans="1:18" s="53" customFormat="1" ht="24.95" customHeight="1" x14ac:dyDescent="0.2">
      <c r="A6" s="6">
        <v>4</v>
      </c>
      <c r="B6" s="10" t="s">
        <v>54</v>
      </c>
      <c r="C6" s="13" t="s">
        <v>55</v>
      </c>
      <c r="D6" s="8">
        <v>27262.81</v>
      </c>
      <c r="E6" s="8" t="s">
        <v>56</v>
      </c>
      <c r="F6" s="9" t="s">
        <v>56</v>
      </c>
      <c r="G6" s="10">
        <v>4004</v>
      </c>
      <c r="H6" s="10">
        <v>69</v>
      </c>
      <c r="I6" s="11">
        <f>G6/H6</f>
        <v>58.028985507246375</v>
      </c>
      <c r="J6" s="10">
        <v>10</v>
      </c>
      <c r="K6" s="10">
        <v>1</v>
      </c>
      <c r="L6" s="8">
        <v>27262.81</v>
      </c>
      <c r="M6" s="10">
        <v>4004</v>
      </c>
      <c r="N6" s="12">
        <v>46024</v>
      </c>
      <c r="O6" s="30" t="s">
        <v>57</v>
      </c>
      <c r="R6" s="6"/>
    </row>
    <row r="7" spans="1:18" s="53" customFormat="1" ht="24.95" customHeight="1" x14ac:dyDescent="0.2">
      <c r="A7" s="6">
        <v>5</v>
      </c>
      <c r="B7" s="10">
        <v>4</v>
      </c>
      <c r="C7" s="7" t="s">
        <v>20</v>
      </c>
      <c r="D7" s="8">
        <v>24468.82</v>
      </c>
      <c r="E7" s="8">
        <v>56555.519999999997</v>
      </c>
      <c r="F7" s="9">
        <f>(D7-E7)/E7</f>
        <v>-0.56734868674180694</v>
      </c>
      <c r="G7" s="10">
        <v>3260</v>
      </c>
      <c r="H7" s="10">
        <v>129</v>
      </c>
      <c r="I7" s="11">
        <f>G7/H7</f>
        <v>25.271317829457363</v>
      </c>
      <c r="J7" s="10">
        <v>11</v>
      </c>
      <c r="K7" s="10">
        <v>2</v>
      </c>
      <c r="L7" s="8">
        <v>82214.58</v>
      </c>
      <c r="M7" s="10">
        <v>10904</v>
      </c>
      <c r="N7" s="12">
        <v>46017</v>
      </c>
      <c r="O7" s="30" t="s">
        <v>43</v>
      </c>
      <c r="R7" s="6"/>
    </row>
    <row r="8" spans="1:18" s="53" customFormat="1" ht="24.95" customHeight="1" x14ac:dyDescent="0.2">
      <c r="A8" s="6">
        <v>6</v>
      </c>
      <c r="B8" s="10">
        <v>7</v>
      </c>
      <c r="C8" s="7" t="s">
        <v>23</v>
      </c>
      <c r="D8" s="8">
        <v>22917.37</v>
      </c>
      <c r="E8" s="8">
        <v>26323.78</v>
      </c>
      <c r="F8" s="9">
        <f>(D8-E8)/E8</f>
        <v>-0.1294042876820882</v>
      </c>
      <c r="G8" s="10">
        <v>3679</v>
      </c>
      <c r="H8" s="10" t="s">
        <v>56</v>
      </c>
      <c r="I8" s="11" t="s">
        <v>56</v>
      </c>
      <c r="J8" s="11" t="s">
        <v>56</v>
      </c>
      <c r="K8" s="10">
        <v>3</v>
      </c>
      <c r="L8" s="8">
        <v>68282.91</v>
      </c>
      <c r="M8" s="10">
        <v>11260</v>
      </c>
      <c r="N8" s="12">
        <v>46010</v>
      </c>
      <c r="O8" s="30" t="s">
        <v>46</v>
      </c>
      <c r="R8" s="6"/>
    </row>
    <row r="9" spans="1:18" s="53" customFormat="1" ht="24.95" customHeight="1" x14ac:dyDescent="0.2">
      <c r="A9" s="6">
        <v>7</v>
      </c>
      <c r="B9" s="10" t="s">
        <v>54</v>
      </c>
      <c r="C9" s="7" t="s">
        <v>30</v>
      </c>
      <c r="D9" s="8">
        <v>19848.439999999999</v>
      </c>
      <c r="E9" s="8" t="s">
        <v>56</v>
      </c>
      <c r="F9" s="9" t="s">
        <v>56</v>
      </c>
      <c r="G9" s="10">
        <v>3400</v>
      </c>
      <c r="H9" s="10">
        <v>222</v>
      </c>
      <c r="I9" s="11">
        <f t="shared" ref="I9:I14" si="0">G9/H9</f>
        <v>15.315315315315315</v>
      </c>
      <c r="J9" s="10">
        <v>20</v>
      </c>
      <c r="K9" s="10">
        <v>1</v>
      </c>
      <c r="L9" s="8">
        <v>22454.79</v>
      </c>
      <c r="M9" s="10">
        <v>3855</v>
      </c>
      <c r="N9" s="12">
        <v>46024</v>
      </c>
      <c r="O9" s="30" t="s">
        <v>52</v>
      </c>
      <c r="R9" s="6"/>
    </row>
    <row r="10" spans="1:18" s="24" customFormat="1" ht="24.95" customHeight="1" x14ac:dyDescent="0.2">
      <c r="A10" s="6">
        <v>8</v>
      </c>
      <c r="B10" s="10" t="s">
        <v>54</v>
      </c>
      <c r="C10" s="13" t="s">
        <v>34</v>
      </c>
      <c r="D10" s="8">
        <v>17623.46</v>
      </c>
      <c r="E10" s="8" t="s">
        <v>56</v>
      </c>
      <c r="F10" s="9" t="s">
        <v>56</v>
      </c>
      <c r="G10" s="10">
        <v>2426</v>
      </c>
      <c r="H10" s="10">
        <v>137</v>
      </c>
      <c r="I10" s="11">
        <f t="shared" si="0"/>
        <v>17.708029197080293</v>
      </c>
      <c r="J10" s="10">
        <v>18</v>
      </c>
      <c r="K10" s="10">
        <v>1</v>
      </c>
      <c r="L10" s="8">
        <v>18146.510000000002</v>
      </c>
      <c r="M10" s="10">
        <v>2502</v>
      </c>
      <c r="N10" s="12">
        <v>46024</v>
      </c>
      <c r="O10" s="30" t="s">
        <v>52</v>
      </c>
      <c r="R10" s="17"/>
    </row>
    <row r="11" spans="1:18" s="24" customFormat="1" ht="24.75" customHeight="1" x14ac:dyDescent="0.2">
      <c r="A11" s="6">
        <v>9</v>
      </c>
      <c r="B11" s="10" t="s">
        <v>54</v>
      </c>
      <c r="C11" s="13" t="s">
        <v>35</v>
      </c>
      <c r="D11" s="8">
        <v>12702.47</v>
      </c>
      <c r="E11" s="8" t="s">
        <v>56</v>
      </c>
      <c r="F11" s="9" t="s">
        <v>56</v>
      </c>
      <c r="G11" s="10">
        <v>1806</v>
      </c>
      <c r="H11" s="10">
        <v>146</v>
      </c>
      <c r="I11" s="11">
        <f t="shared" si="0"/>
        <v>12.36986301369863</v>
      </c>
      <c r="J11" s="10">
        <v>15</v>
      </c>
      <c r="K11" s="10">
        <v>1</v>
      </c>
      <c r="L11" s="8">
        <v>13115.97</v>
      </c>
      <c r="M11" s="10">
        <v>1863</v>
      </c>
      <c r="N11" s="12">
        <v>46024</v>
      </c>
      <c r="O11" s="30" t="s">
        <v>41</v>
      </c>
      <c r="R11" s="17"/>
    </row>
    <row r="12" spans="1:18" s="53" customFormat="1" ht="24.95" customHeight="1" x14ac:dyDescent="0.2">
      <c r="A12" s="6">
        <v>10</v>
      </c>
      <c r="B12" s="10">
        <v>6</v>
      </c>
      <c r="C12" s="7" t="s">
        <v>22</v>
      </c>
      <c r="D12" s="8">
        <v>12388.08</v>
      </c>
      <c r="E12" s="8">
        <v>35526.39</v>
      </c>
      <c r="F12" s="9">
        <f>(D12-E12)/E12</f>
        <v>-0.65129921728607942</v>
      </c>
      <c r="G12" s="10">
        <v>1782</v>
      </c>
      <c r="H12" s="10">
        <v>66</v>
      </c>
      <c r="I12" s="11">
        <f t="shared" si="0"/>
        <v>27</v>
      </c>
      <c r="J12" s="10">
        <v>6</v>
      </c>
      <c r="K12" s="10">
        <v>5</v>
      </c>
      <c r="L12" s="8">
        <v>330380.57</v>
      </c>
      <c r="M12" s="10">
        <v>44800</v>
      </c>
      <c r="N12" s="12">
        <v>45996</v>
      </c>
      <c r="O12" s="30" t="s">
        <v>45</v>
      </c>
      <c r="R12" s="6"/>
    </row>
    <row r="13" spans="1:18" s="53" customFormat="1" ht="24.95" customHeight="1" x14ac:dyDescent="0.2">
      <c r="A13" s="6">
        <v>11</v>
      </c>
      <c r="B13" s="10">
        <v>5</v>
      </c>
      <c r="C13" s="13" t="s">
        <v>21</v>
      </c>
      <c r="D13" s="31">
        <v>7303.3</v>
      </c>
      <c r="E13" s="8">
        <v>38432.730000000003</v>
      </c>
      <c r="F13" s="9">
        <f>(D13-E13)/E13</f>
        <v>-0.80997186512641706</v>
      </c>
      <c r="G13" s="32">
        <v>1176</v>
      </c>
      <c r="H13" s="10">
        <v>51</v>
      </c>
      <c r="I13" s="11">
        <f t="shared" si="0"/>
        <v>23.058823529411764</v>
      </c>
      <c r="J13" s="10">
        <v>9</v>
      </c>
      <c r="K13" s="10">
        <v>2</v>
      </c>
      <c r="L13" s="31">
        <v>124893.6</v>
      </c>
      <c r="M13" s="32">
        <v>22883</v>
      </c>
      <c r="N13" s="12">
        <v>46010</v>
      </c>
      <c r="O13" s="30" t="s">
        <v>44</v>
      </c>
      <c r="R13" s="6"/>
    </row>
    <row r="14" spans="1:18" s="53" customFormat="1" ht="24.95" customHeight="1" x14ac:dyDescent="0.2">
      <c r="A14" s="6">
        <v>12</v>
      </c>
      <c r="B14" s="10">
        <v>9</v>
      </c>
      <c r="C14" s="13" t="s">
        <v>25</v>
      </c>
      <c r="D14" s="31">
        <v>5363.56</v>
      </c>
      <c r="E14" s="8">
        <v>12460.3</v>
      </c>
      <c r="F14" s="9">
        <f>(D14-E14)/E14</f>
        <v>-0.56954808471706131</v>
      </c>
      <c r="G14" s="32">
        <v>656</v>
      </c>
      <c r="H14" s="10">
        <v>22</v>
      </c>
      <c r="I14" s="11">
        <f t="shared" si="0"/>
        <v>29.818181818181817</v>
      </c>
      <c r="J14" s="10">
        <v>3</v>
      </c>
      <c r="K14" s="10">
        <v>7</v>
      </c>
      <c r="L14" s="31">
        <v>223928.5</v>
      </c>
      <c r="M14" s="32">
        <v>30117</v>
      </c>
      <c r="N14" s="12">
        <v>45982</v>
      </c>
      <c r="O14" s="30" t="s">
        <v>44</v>
      </c>
      <c r="R14" s="6"/>
    </row>
    <row r="15" spans="1:18" s="24" customFormat="1" ht="24.95" customHeight="1" x14ac:dyDescent="0.2">
      <c r="A15" s="6">
        <v>13</v>
      </c>
      <c r="B15" s="10">
        <v>11</v>
      </c>
      <c r="C15" s="7" t="s">
        <v>26</v>
      </c>
      <c r="D15" s="8">
        <v>3323</v>
      </c>
      <c r="E15" s="8">
        <v>9696</v>
      </c>
      <c r="F15" s="9">
        <f>(D15-E15)/E15</f>
        <v>-0.65728135313531355</v>
      </c>
      <c r="G15" s="10">
        <v>502</v>
      </c>
      <c r="H15" s="10" t="s">
        <v>56</v>
      </c>
      <c r="I15" s="11" t="s">
        <v>56</v>
      </c>
      <c r="J15" s="10">
        <v>5</v>
      </c>
      <c r="K15" s="10">
        <v>6</v>
      </c>
      <c r="L15" s="8">
        <v>117763</v>
      </c>
      <c r="M15" s="10">
        <v>16731</v>
      </c>
      <c r="N15" s="12">
        <v>45989</v>
      </c>
      <c r="O15" s="30" t="s">
        <v>49</v>
      </c>
      <c r="R15" s="17"/>
    </row>
    <row r="16" spans="1:18" s="53" customFormat="1" ht="24.95" customHeight="1" x14ac:dyDescent="0.2">
      <c r="A16" s="6">
        <v>14</v>
      </c>
      <c r="B16" s="10" t="s">
        <v>60</v>
      </c>
      <c r="C16" s="13" t="s">
        <v>59</v>
      </c>
      <c r="D16" s="8">
        <v>3032.26</v>
      </c>
      <c r="E16" s="8" t="s">
        <v>56</v>
      </c>
      <c r="F16" s="20" t="s">
        <v>56</v>
      </c>
      <c r="G16" s="10">
        <v>415</v>
      </c>
      <c r="H16" s="10">
        <v>6</v>
      </c>
      <c r="I16" s="22">
        <f>G16/H16</f>
        <v>69.166666666666671</v>
      </c>
      <c r="J16" s="10">
        <v>6</v>
      </c>
      <c r="K16" s="10">
        <v>0</v>
      </c>
      <c r="L16" s="8">
        <v>3032.26</v>
      </c>
      <c r="M16" s="10">
        <v>415</v>
      </c>
      <c r="N16" s="12" t="s">
        <v>51</v>
      </c>
      <c r="O16" s="30" t="s">
        <v>47</v>
      </c>
      <c r="R16" s="6"/>
    </row>
    <row r="17" spans="1:19" s="24" customFormat="1" ht="24.95" customHeight="1" x14ac:dyDescent="0.2">
      <c r="A17" s="6">
        <v>15</v>
      </c>
      <c r="B17" s="10">
        <v>8</v>
      </c>
      <c r="C17" s="7" t="s">
        <v>24</v>
      </c>
      <c r="D17" s="8">
        <v>1937.4</v>
      </c>
      <c r="E17" s="8">
        <v>14651.84</v>
      </c>
      <c r="F17" s="9">
        <f t="shared" ref="F17:F22" si="1">(D17-E17)/E17</f>
        <v>-0.86777087382881601</v>
      </c>
      <c r="G17" s="10">
        <v>313</v>
      </c>
      <c r="H17" s="10">
        <v>20</v>
      </c>
      <c r="I17" s="11">
        <f>G17/H17</f>
        <v>15.65</v>
      </c>
      <c r="J17" s="10">
        <v>5</v>
      </c>
      <c r="K17" s="10">
        <v>4</v>
      </c>
      <c r="L17" s="8">
        <v>85701.97</v>
      </c>
      <c r="M17" s="10">
        <v>14539</v>
      </c>
      <c r="N17" s="12">
        <v>46003</v>
      </c>
      <c r="O17" s="30" t="s">
        <v>47</v>
      </c>
      <c r="R17" s="17"/>
    </row>
    <row r="18" spans="1:19" s="53" customFormat="1" ht="24.95" customHeight="1" x14ac:dyDescent="0.2">
      <c r="A18" s="6">
        <v>16</v>
      </c>
      <c r="B18" s="10">
        <v>12</v>
      </c>
      <c r="C18" s="7" t="s">
        <v>27</v>
      </c>
      <c r="D18" s="8">
        <v>1576.97</v>
      </c>
      <c r="E18" s="8">
        <v>5616.79</v>
      </c>
      <c r="F18" s="9">
        <f t="shared" si="1"/>
        <v>-0.71923999294970964</v>
      </c>
      <c r="G18" s="10">
        <v>264</v>
      </c>
      <c r="H18" s="10">
        <v>7</v>
      </c>
      <c r="I18" s="11">
        <f>G18/H18</f>
        <v>37.714285714285715</v>
      </c>
      <c r="J18" s="10">
        <v>1</v>
      </c>
      <c r="K18" s="10">
        <v>7</v>
      </c>
      <c r="L18" s="8">
        <v>131981.62</v>
      </c>
      <c r="M18" s="10">
        <v>20139</v>
      </c>
      <c r="N18" s="12">
        <v>45982</v>
      </c>
      <c r="O18" s="30" t="s">
        <v>45</v>
      </c>
      <c r="R18" s="6"/>
    </row>
    <row r="19" spans="1:19" s="53" customFormat="1" ht="24.95" customHeight="1" x14ac:dyDescent="0.2">
      <c r="A19" s="6">
        <v>17</v>
      </c>
      <c r="B19" s="10">
        <v>17</v>
      </c>
      <c r="C19" s="7" t="s">
        <v>31</v>
      </c>
      <c r="D19" s="8">
        <v>1119</v>
      </c>
      <c r="E19" s="8">
        <v>1516.04</v>
      </c>
      <c r="F19" s="9">
        <f t="shared" si="1"/>
        <v>-0.26189282604680614</v>
      </c>
      <c r="G19" s="10">
        <v>138</v>
      </c>
      <c r="H19" s="10">
        <v>5</v>
      </c>
      <c r="I19" s="11">
        <f>G19/H19</f>
        <v>27.6</v>
      </c>
      <c r="J19" s="10">
        <v>1</v>
      </c>
      <c r="K19" s="10">
        <v>10</v>
      </c>
      <c r="L19" s="8">
        <v>75614.960000000006</v>
      </c>
      <c r="M19" s="10">
        <v>11027</v>
      </c>
      <c r="N19" s="12">
        <v>45961</v>
      </c>
      <c r="O19" s="30" t="s">
        <v>45</v>
      </c>
      <c r="R19" s="6"/>
    </row>
    <row r="20" spans="1:19" s="24" customFormat="1" ht="24.95" customHeight="1" x14ac:dyDescent="0.2">
      <c r="A20" s="6">
        <v>18</v>
      </c>
      <c r="B20" s="10">
        <v>18</v>
      </c>
      <c r="C20" s="7" t="s">
        <v>32</v>
      </c>
      <c r="D20" s="8">
        <v>1119</v>
      </c>
      <c r="E20" s="8">
        <v>1247</v>
      </c>
      <c r="F20" s="9">
        <f t="shared" si="1"/>
        <v>-0.10264635124298316</v>
      </c>
      <c r="G20" s="10">
        <v>146</v>
      </c>
      <c r="H20" s="10" t="s">
        <v>56</v>
      </c>
      <c r="I20" s="11" t="s">
        <v>56</v>
      </c>
      <c r="J20" s="10">
        <v>1</v>
      </c>
      <c r="K20" s="10">
        <v>5</v>
      </c>
      <c r="L20" s="8">
        <v>35955</v>
      </c>
      <c r="M20" s="10">
        <v>5012</v>
      </c>
      <c r="N20" s="12">
        <v>45996</v>
      </c>
      <c r="O20" s="30" t="s">
        <v>49</v>
      </c>
      <c r="R20" s="17"/>
    </row>
    <row r="21" spans="1:19" s="53" customFormat="1" ht="24.95" customHeight="1" x14ac:dyDescent="0.2">
      <c r="A21" s="6">
        <v>19</v>
      </c>
      <c r="B21" s="10">
        <v>15</v>
      </c>
      <c r="C21" s="7" t="s">
        <v>29</v>
      </c>
      <c r="D21" s="8">
        <v>869.6</v>
      </c>
      <c r="E21" s="8">
        <v>4871.04</v>
      </c>
      <c r="F21" s="9">
        <f t="shared" si="1"/>
        <v>-0.82147549599264225</v>
      </c>
      <c r="G21" s="10">
        <v>96</v>
      </c>
      <c r="H21" s="10">
        <v>2</v>
      </c>
      <c r="I21" s="11">
        <f>G21/H21</f>
        <v>48</v>
      </c>
      <c r="J21" s="10">
        <v>1</v>
      </c>
      <c r="K21" s="10">
        <v>8</v>
      </c>
      <c r="L21" s="8">
        <v>320061.84999999998</v>
      </c>
      <c r="M21" s="10">
        <v>41323</v>
      </c>
      <c r="N21" s="12">
        <v>45975</v>
      </c>
      <c r="O21" s="30" t="s">
        <v>47</v>
      </c>
      <c r="R21" s="6"/>
    </row>
    <row r="22" spans="1:19" s="24" customFormat="1" ht="24.95" customHeight="1" x14ac:dyDescent="0.2">
      <c r="A22" s="6">
        <v>20</v>
      </c>
      <c r="B22" s="10">
        <v>10</v>
      </c>
      <c r="C22" s="7" t="s">
        <v>72</v>
      </c>
      <c r="D22" s="8">
        <v>589</v>
      </c>
      <c r="E22" s="8">
        <v>7724.67</v>
      </c>
      <c r="F22" s="9">
        <f t="shared" si="1"/>
        <v>-0.92375078805955468</v>
      </c>
      <c r="G22" s="10">
        <v>108</v>
      </c>
      <c r="H22" s="10">
        <v>7</v>
      </c>
      <c r="I22" s="11">
        <v>23.5</v>
      </c>
      <c r="J22" s="10">
        <v>3</v>
      </c>
      <c r="K22" s="10">
        <v>2</v>
      </c>
      <c r="L22" s="8">
        <v>8313.67</v>
      </c>
      <c r="M22" s="10">
        <v>1137</v>
      </c>
      <c r="N22" s="12">
        <v>46017</v>
      </c>
      <c r="O22" s="30" t="s">
        <v>48</v>
      </c>
      <c r="R22" s="17"/>
    </row>
    <row r="23" spans="1:19" s="24" customFormat="1" ht="24.75" customHeight="1" x14ac:dyDescent="0.2">
      <c r="A23" s="6">
        <v>21</v>
      </c>
      <c r="B23" s="10" t="s">
        <v>60</v>
      </c>
      <c r="C23" s="13" t="s">
        <v>61</v>
      </c>
      <c r="D23" s="8">
        <v>353.05</v>
      </c>
      <c r="E23" s="8" t="s">
        <v>56</v>
      </c>
      <c r="F23" s="20" t="s">
        <v>56</v>
      </c>
      <c r="G23" s="10">
        <v>57</v>
      </c>
      <c r="H23" s="10">
        <v>2</v>
      </c>
      <c r="I23" s="22">
        <f>G23/H23</f>
        <v>28.5</v>
      </c>
      <c r="J23" s="10">
        <v>2</v>
      </c>
      <c r="K23" s="10">
        <v>0</v>
      </c>
      <c r="L23" s="8">
        <v>353.05</v>
      </c>
      <c r="M23" s="10">
        <v>57</v>
      </c>
      <c r="N23" s="12" t="s">
        <v>51</v>
      </c>
      <c r="O23" s="30" t="s">
        <v>47</v>
      </c>
      <c r="R23" s="17"/>
    </row>
    <row r="24" spans="1:19" s="26" customFormat="1" ht="24.75" customHeight="1" x14ac:dyDescent="0.15">
      <c r="A24" s="6">
        <v>22</v>
      </c>
      <c r="B24" s="10" t="s">
        <v>56</v>
      </c>
      <c r="C24" s="13" t="s">
        <v>62</v>
      </c>
      <c r="D24" s="8">
        <v>316.35000000000002</v>
      </c>
      <c r="E24" s="8" t="s">
        <v>56</v>
      </c>
      <c r="F24" s="20" t="s">
        <v>56</v>
      </c>
      <c r="G24" s="10">
        <v>42</v>
      </c>
      <c r="H24" s="10">
        <v>1</v>
      </c>
      <c r="I24" s="22">
        <v>42</v>
      </c>
      <c r="J24" s="10">
        <v>1</v>
      </c>
      <c r="K24" s="10" t="s">
        <v>56</v>
      </c>
      <c r="L24" s="8">
        <v>311717.23</v>
      </c>
      <c r="M24" s="10">
        <v>40346</v>
      </c>
      <c r="N24" s="12">
        <v>45926</v>
      </c>
      <c r="O24" s="50" t="s">
        <v>63</v>
      </c>
      <c r="R24" s="17"/>
      <c r="S24" s="24"/>
    </row>
    <row r="25" spans="1:19" ht="24.95" customHeight="1" x14ac:dyDescent="0.15">
      <c r="A25" s="6">
        <v>23</v>
      </c>
      <c r="B25" s="10">
        <v>26</v>
      </c>
      <c r="C25" s="13" t="s">
        <v>36</v>
      </c>
      <c r="D25" s="8">
        <v>306.49</v>
      </c>
      <c r="E25" s="8">
        <v>377.9</v>
      </c>
      <c r="F25" s="9">
        <f>(D25-E25)/E25</f>
        <v>-0.18896533474464136</v>
      </c>
      <c r="G25" s="10">
        <v>46</v>
      </c>
      <c r="H25" s="10">
        <v>2</v>
      </c>
      <c r="I25" s="11">
        <f>G25/H25</f>
        <v>23</v>
      </c>
      <c r="J25" s="10">
        <v>2</v>
      </c>
      <c r="K25" s="10" t="s">
        <v>56</v>
      </c>
      <c r="L25" s="8">
        <v>376461.34</v>
      </c>
      <c r="M25" s="10">
        <v>63468</v>
      </c>
      <c r="N25" s="12">
        <v>45744</v>
      </c>
      <c r="O25" s="50" t="s">
        <v>50</v>
      </c>
      <c r="R25" s="6"/>
      <c r="S25" s="53"/>
    </row>
    <row r="26" spans="1:19" s="26" customFormat="1" ht="24.75" customHeight="1" x14ac:dyDescent="0.15">
      <c r="A26" s="6">
        <v>24</v>
      </c>
      <c r="B26" s="10">
        <v>28</v>
      </c>
      <c r="C26" s="13" t="s">
        <v>38</v>
      </c>
      <c r="D26" s="8">
        <v>216</v>
      </c>
      <c r="E26" s="8">
        <v>175</v>
      </c>
      <c r="F26" s="9">
        <f>(D26-E26)/E26</f>
        <v>0.23428571428571429</v>
      </c>
      <c r="G26" s="10">
        <v>43</v>
      </c>
      <c r="H26" s="10" t="s">
        <v>56</v>
      </c>
      <c r="I26" s="11" t="s">
        <v>56</v>
      </c>
      <c r="J26" s="10">
        <v>1</v>
      </c>
      <c r="K26" s="10">
        <v>11</v>
      </c>
      <c r="L26" s="8">
        <v>113665</v>
      </c>
      <c r="M26" s="10">
        <v>21416</v>
      </c>
      <c r="N26" s="12">
        <v>45954</v>
      </c>
      <c r="O26" s="50" t="s">
        <v>49</v>
      </c>
      <c r="R26" s="17"/>
      <c r="S26" s="24"/>
    </row>
    <row r="27" spans="1:19" ht="24.75" customHeight="1" x14ac:dyDescent="0.15">
      <c r="A27" s="6">
        <v>25</v>
      </c>
      <c r="B27" s="10">
        <v>13</v>
      </c>
      <c r="C27" s="7" t="s">
        <v>28</v>
      </c>
      <c r="D27" s="31">
        <v>125.92</v>
      </c>
      <c r="E27" s="8">
        <v>5287.25</v>
      </c>
      <c r="F27" s="9">
        <f>(D27-E27)/E27</f>
        <v>-0.97618421674783673</v>
      </c>
      <c r="G27" s="32">
        <v>29</v>
      </c>
      <c r="H27" s="10">
        <v>4</v>
      </c>
      <c r="I27" s="11">
        <f>G27/H27</f>
        <v>7.25</v>
      </c>
      <c r="J27" s="10">
        <v>3</v>
      </c>
      <c r="K27" s="10">
        <v>2</v>
      </c>
      <c r="L27" s="31">
        <v>5413.17</v>
      </c>
      <c r="M27" s="32">
        <v>774</v>
      </c>
      <c r="N27" s="12">
        <v>46017</v>
      </c>
      <c r="O27" s="30" t="s">
        <v>45</v>
      </c>
    </row>
    <row r="28" spans="1:19" ht="24.75" customHeight="1" x14ac:dyDescent="0.15">
      <c r="A28" s="6">
        <v>26</v>
      </c>
      <c r="B28" s="10">
        <v>30</v>
      </c>
      <c r="C28" s="7" t="s">
        <v>39</v>
      </c>
      <c r="D28" s="8">
        <v>103</v>
      </c>
      <c r="E28" s="8">
        <v>139.80000000000001</v>
      </c>
      <c r="F28" s="9">
        <f>(D28-E28)/E28</f>
        <v>-0.26323319027181696</v>
      </c>
      <c r="G28" s="10">
        <v>17</v>
      </c>
      <c r="H28" s="10">
        <v>1</v>
      </c>
      <c r="I28" s="11">
        <f>G28/H28</f>
        <v>17</v>
      </c>
      <c r="J28" s="10">
        <v>1</v>
      </c>
      <c r="K28" s="10" t="s">
        <v>56</v>
      </c>
      <c r="L28" s="8">
        <v>3186.55</v>
      </c>
      <c r="M28" s="10">
        <v>621</v>
      </c>
      <c r="N28" s="12">
        <v>45740</v>
      </c>
      <c r="O28" s="30" t="s">
        <v>50</v>
      </c>
    </row>
    <row r="29" spans="1:19" ht="24.75" customHeight="1" x14ac:dyDescent="0.15">
      <c r="A29" s="6">
        <v>27</v>
      </c>
      <c r="B29" s="10" t="s">
        <v>56</v>
      </c>
      <c r="C29" s="13" t="s">
        <v>69</v>
      </c>
      <c r="D29" s="31">
        <v>95</v>
      </c>
      <c r="E29" s="8" t="s">
        <v>56</v>
      </c>
      <c r="F29" s="9" t="s">
        <v>56</v>
      </c>
      <c r="G29" s="32">
        <v>19</v>
      </c>
      <c r="H29" s="10">
        <v>1</v>
      </c>
      <c r="I29" s="11">
        <f>G29/H29</f>
        <v>19</v>
      </c>
      <c r="J29" s="10">
        <v>1</v>
      </c>
      <c r="K29" s="10" t="s">
        <v>56</v>
      </c>
      <c r="L29" s="31">
        <v>3832</v>
      </c>
      <c r="M29" s="32">
        <v>1464</v>
      </c>
      <c r="N29" s="12">
        <v>45989</v>
      </c>
      <c r="O29" s="30" t="s">
        <v>70</v>
      </c>
    </row>
    <row r="30" spans="1:19" ht="24.75" customHeight="1" x14ac:dyDescent="0.15">
      <c r="A30" s="6">
        <v>28</v>
      </c>
      <c r="B30" s="21" t="s">
        <v>56</v>
      </c>
      <c r="C30" s="18" t="s">
        <v>64</v>
      </c>
      <c r="D30" s="19">
        <v>72</v>
      </c>
      <c r="E30" s="19" t="s">
        <v>56</v>
      </c>
      <c r="F30" s="20" t="s">
        <v>56</v>
      </c>
      <c r="G30" s="21">
        <v>15</v>
      </c>
      <c r="H30" s="21">
        <v>1</v>
      </c>
      <c r="I30" s="22">
        <v>15</v>
      </c>
      <c r="J30" s="21">
        <v>1</v>
      </c>
      <c r="K30" s="21" t="s">
        <v>56</v>
      </c>
      <c r="L30" s="19">
        <v>295022.96000000002</v>
      </c>
      <c r="M30" s="21">
        <v>55181</v>
      </c>
      <c r="N30" s="23">
        <v>45562</v>
      </c>
      <c r="O30" s="29" t="s">
        <v>47</v>
      </c>
    </row>
    <row r="31" spans="1:19" ht="24.75" customHeight="1" x14ac:dyDescent="0.15">
      <c r="A31" s="6">
        <v>29</v>
      </c>
      <c r="B31" s="10" t="s">
        <v>56</v>
      </c>
      <c r="C31" s="13" t="s">
        <v>58</v>
      </c>
      <c r="D31" s="8">
        <v>70.8</v>
      </c>
      <c r="E31" s="8" t="s">
        <v>56</v>
      </c>
      <c r="F31" s="20" t="s">
        <v>56</v>
      </c>
      <c r="G31" s="10">
        <v>10</v>
      </c>
      <c r="H31" s="10">
        <v>1</v>
      </c>
      <c r="I31" s="22">
        <f>G31/H31</f>
        <v>10</v>
      </c>
      <c r="J31" s="10">
        <v>1</v>
      </c>
      <c r="K31" s="10" t="s">
        <v>56</v>
      </c>
      <c r="L31" s="8">
        <v>7645.8</v>
      </c>
      <c r="M31" s="10">
        <v>1224</v>
      </c>
      <c r="N31" s="12">
        <v>45968</v>
      </c>
      <c r="O31" s="30" t="s">
        <v>52</v>
      </c>
    </row>
    <row r="32" spans="1:19" ht="24.75" customHeight="1" x14ac:dyDescent="0.15">
      <c r="A32" s="6">
        <v>30</v>
      </c>
      <c r="B32" s="10" t="s">
        <v>56</v>
      </c>
      <c r="C32" s="13" t="s">
        <v>37</v>
      </c>
      <c r="D32" s="8">
        <v>67.12</v>
      </c>
      <c r="E32" s="8" t="s">
        <v>56</v>
      </c>
      <c r="F32" s="20" t="s">
        <v>56</v>
      </c>
      <c r="G32" s="10">
        <v>12</v>
      </c>
      <c r="H32" s="10">
        <v>1</v>
      </c>
      <c r="I32" s="22">
        <f>G32/H32</f>
        <v>12</v>
      </c>
      <c r="J32" s="10">
        <v>1</v>
      </c>
      <c r="K32" s="10">
        <v>6</v>
      </c>
      <c r="L32" s="8">
        <v>6892.9800000000005</v>
      </c>
      <c r="M32" s="10">
        <v>1113</v>
      </c>
      <c r="N32" s="12">
        <v>45989</v>
      </c>
      <c r="O32" s="30" t="s">
        <v>52</v>
      </c>
    </row>
    <row r="33" spans="1:15" ht="24.75" customHeight="1" x14ac:dyDescent="0.15">
      <c r="A33" s="6">
        <v>31</v>
      </c>
      <c r="B33" s="10">
        <v>20</v>
      </c>
      <c r="C33" s="7" t="s">
        <v>33</v>
      </c>
      <c r="D33" s="8">
        <v>61</v>
      </c>
      <c r="E33" s="8">
        <v>674.54</v>
      </c>
      <c r="F33" s="9">
        <f>(D33-E33)/E33</f>
        <v>-0.90956800189758946</v>
      </c>
      <c r="G33" s="10">
        <v>13</v>
      </c>
      <c r="H33" s="10">
        <v>3</v>
      </c>
      <c r="I33" s="11">
        <f>G33/H33</f>
        <v>4.333333333333333</v>
      </c>
      <c r="J33" s="10">
        <v>2</v>
      </c>
      <c r="K33" s="10">
        <v>4</v>
      </c>
      <c r="L33" s="8">
        <v>14922.23</v>
      </c>
      <c r="M33" s="10">
        <v>2104</v>
      </c>
      <c r="N33" s="12">
        <v>46003</v>
      </c>
      <c r="O33" s="30" t="s">
        <v>47</v>
      </c>
    </row>
    <row r="34" spans="1:15" ht="24.95" customHeight="1" x14ac:dyDescent="0.15">
      <c r="A34" s="6">
        <v>32</v>
      </c>
      <c r="B34" s="10" t="s">
        <v>56</v>
      </c>
      <c r="C34" s="13" t="s">
        <v>65</v>
      </c>
      <c r="D34" s="8">
        <v>52.8</v>
      </c>
      <c r="E34" s="8" t="s">
        <v>56</v>
      </c>
      <c r="F34" s="20" t="s">
        <v>56</v>
      </c>
      <c r="G34" s="10">
        <v>10</v>
      </c>
      <c r="H34" s="10">
        <v>1</v>
      </c>
      <c r="I34" s="22">
        <v>10</v>
      </c>
      <c r="J34" s="10">
        <v>1</v>
      </c>
      <c r="K34" s="10" t="s">
        <v>56</v>
      </c>
      <c r="L34" s="8">
        <v>61679.69</v>
      </c>
      <c r="M34" s="10">
        <v>12761</v>
      </c>
      <c r="N34" s="12">
        <v>45765</v>
      </c>
      <c r="O34" s="30" t="s">
        <v>44</v>
      </c>
    </row>
    <row r="35" spans="1:15" ht="24.95" customHeight="1" x14ac:dyDescent="0.15">
      <c r="A35" s="6">
        <v>33</v>
      </c>
      <c r="B35" s="10">
        <v>34</v>
      </c>
      <c r="C35" s="13" t="s">
        <v>40</v>
      </c>
      <c r="D35" s="8">
        <v>48.15</v>
      </c>
      <c r="E35" s="8">
        <v>51.9</v>
      </c>
      <c r="F35" s="9">
        <f>(D35-E35)/E35</f>
        <v>-7.2254335260115612E-2</v>
      </c>
      <c r="G35" s="10">
        <v>5</v>
      </c>
      <c r="H35" s="10">
        <v>1</v>
      </c>
      <c r="I35" s="11">
        <f>G35/H35</f>
        <v>5</v>
      </c>
      <c r="J35" s="10">
        <v>1</v>
      </c>
      <c r="K35" s="10" t="s">
        <v>56</v>
      </c>
      <c r="L35" s="8">
        <v>5326.91</v>
      </c>
      <c r="M35" s="10">
        <v>787</v>
      </c>
      <c r="N35" s="12">
        <v>45940</v>
      </c>
      <c r="O35" s="30" t="s">
        <v>52</v>
      </c>
    </row>
    <row r="36" spans="1:15" ht="24.95" customHeight="1" x14ac:dyDescent="0.15">
      <c r="A36" s="6">
        <v>34</v>
      </c>
      <c r="B36" s="21" t="s">
        <v>56</v>
      </c>
      <c r="C36" s="18" t="s">
        <v>66</v>
      </c>
      <c r="D36" s="19">
        <v>33</v>
      </c>
      <c r="E36" s="19" t="s">
        <v>56</v>
      </c>
      <c r="F36" s="19" t="s">
        <v>56</v>
      </c>
      <c r="G36" s="21">
        <v>7</v>
      </c>
      <c r="H36" s="21">
        <v>1</v>
      </c>
      <c r="I36" s="11">
        <f>G36/H36</f>
        <v>7</v>
      </c>
      <c r="J36" s="21">
        <v>1</v>
      </c>
      <c r="K36" s="21" t="s">
        <v>56</v>
      </c>
      <c r="L36" s="19">
        <v>71765.539999999994</v>
      </c>
      <c r="M36" s="21">
        <v>14044</v>
      </c>
      <c r="N36" s="23">
        <v>45513</v>
      </c>
      <c r="O36" s="29" t="s">
        <v>47</v>
      </c>
    </row>
    <row r="37" spans="1:15" ht="24.95" customHeight="1" x14ac:dyDescent="0.15">
      <c r="A37" s="6">
        <v>35</v>
      </c>
      <c r="B37" s="10" t="s">
        <v>56</v>
      </c>
      <c r="C37" s="13" t="s">
        <v>67</v>
      </c>
      <c r="D37" s="27">
        <v>30.6</v>
      </c>
      <c r="E37" s="8" t="s">
        <v>56</v>
      </c>
      <c r="F37" s="8" t="s">
        <v>56</v>
      </c>
      <c r="G37" s="28">
        <v>6</v>
      </c>
      <c r="H37" s="10">
        <v>1</v>
      </c>
      <c r="I37" s="11">
        <f>G37/H37</f>
        <v>6</v>
      </c>
      <c r="J37" s="10">
        <v>1</v>
      </c>
      <c r="K37" s="10" t="s">
        <v>56</v>
      </c>
      <c r="L37" s="31">
        <v>34991.199999999997</v>
      </c>
      <c r="M37" s="32">
        <v>6965</v>
      </c>
      <c r="N37" s="12">
        <v>45667</v>
      </c>
      <c r="O37" s="30" t="s">
        <v>47</v>
      </c>
    </row>
    <row r="38" spans="1:15" ht="24.95" customHeight="1" x14ac:dyDescent="0.15">
      <c r="A38" s="6">
        <v>36</v>
      </c>
      <c r="B38" s="19" t="s">
        <v>56</v>
      </c>
      <c r="C38" s="7" t="s">
        <v>68</v>
      </c>
      <c r="D38" s="8">
        <v>18</v>
      </c>
      <c r="E38" s="19" t="s">
        <v>56</v>
      </c>
      <c r="F38" s="20" t="s">
        <v>56</v>
      </c>
      <c r="G38" s="10">
        <v>3</v>
      </c>
      <c r="H38" s="10">
        <v>1</v>
      </c>
      <c r="I38" s="11">
        <f>G38/H38</f>
        <v>3</v>
      </c>
      <c r="J38" s="10">
        <v>1</v>
      </c>
      <c r="K38" s="21" t="s">
        <v>56</v>
      </c>
      <c r="L38" s="8">
        <v>23460.25</v>
      </c>
      <c r="M38" s="10">
        <v>4585</v>
      </c>
      <c r="N38" s="12">
        <v>45912</v>
      </c>
      <c r="O38" s="30" t="s">
        <v>47</v>
      </c>
    </row>
    <row r="39" spans="1:15" ht="24.95" customHeight="1" x14ac:dyDescent="0.15">
      <c r="A39" s="33"/>
      <c r="B39" s="34"/>
      <c r="C39" s="35" t="s">
        <v>71</v>
      </c>
      <c r="D39" s="36">
        <f>SUBTOTAL(109,Table13[Pajamos 
(GBO)])</f>
        <v>623118.58000000007</v>
      </c>
      <c r="E39" s="37" t="s">
        <v>53</v>
      </c>
      <c r="F39" s="38">
        <f>(D39-E39)/E39</f>
        <v>-0.45587812242944781</v>
      </c>
      <c r="G39" s="39">
        <f>SUBTOTAL(109,Table13[Žiūrovų sk. 
(ADM)])</f>
        <v>81114</v>
      </c>
      <c r="H39" s="40"/>
      <c r="I39" s="41"/>
      <c r="J39" s="40"/>
      <c r="K39" s="40"/>
      <c r="L39" s="47"/>
      <c r="M39" s="40"/>
      <c r="N39" s="42"/>
      <c r="O39" s="51" t="s">
        <v>15</v>
      </c>
    </row>
    <row r="40" spans="1:15" hidden="1" x14ac:dyDescent="0.15">
      <c r="F40" s="3"/>
      <c r="L40" s="2"/>
    </row>
    <row r="41" spans="1:15" hidden="1" x14ac:dyDescent="0.15">
      <c r="F41" s="3"/>
      <c r="L41" s="2"/>
    </row>
    <row r="42" spans="1:15" hidden="1" x14ac:dyDescent="0.15">
      <c r="F42" s="3"/>
      <c r="L42" s="2"/>
    </row>
    <row r="43" spans="1:15" hidden="1" x14ac:dyDescent="0.15">
      <c r="F43" s="3"/>
      <c r="L43" s="2"/>
    </row>
    <row r="44" spans="1:15" hidden="1" x14ac:dyDescent="0.15">
      <c r="F44" s="3"/>
      <c r="L44" s="2"/>
    </row>
    <row r="45" spans="1:15" hidden="1" x14ac:dyDescent="0.15">
      <c r="F45" s="3"/>
      <c r="L45" s="2"/>
    </row>
    <row r="46" spans="1:15" hidden="1" x14ac:dyDescent="0.15">
      <c r="F46" s="3"/>
      <c r="L46" s="2"/>
    </row>
    <row r="47" spans="1:15" hidden="1" x14ac:dyDescent="0.15">
      <c r="F47" s="3"/>
      <c r="L47" s="2"/>
    </row>
    <row r="48" spans="1:15" hidden="1" x14ac:dyDescent="0.15">
      <c r="F48" s="3"/>
      <c r="L48" s="2"/>
    </row>
    <row r="49" spans="6:12" hidden="1" x14ac:dyDescent="0.15">
      <c r="F49" s="3"/>
      <c r="L49" s="2"/>
    </row>
    <row r="50" spans="6:12" hidden="1" x14ac:dyDescent="0.15">
      <c r="F50" s="3"/>
      <c r="L50" s="2"/>
    </row>
    <row r="51" spans="6:12" hidden="1" x14ac:dyDescent="0.15">
      <c r="F51" s="3"/>
      <c r="L51" s="2"/>
    </row>
    <row r="52" spans="6:12" hidden="1" x14ac:dyDescent="0.15">
      <c r="F52" s="3"/>
      <c r="L52" s="2"/>
    </row>
    <row r="53" spans="6:12" hidden="1" x14ac:dyDescent="0.15">
      <c r="F53" s="3"/>
    </row>
    <row r="54" spans="6:12" hidden="1" x14ac:dyDescent="0.15">
      <c r="F54" s="3"/>
    </row>
    <row r="55" spans="6:12" hidden="1" x14ac:dyDescent="0.15">
      <c r="F55" s="3"/>
    </row>
    <row r="56" spans="6:12" hidden="1" x14ac:dyDescent="0.15">
      <c r="F56" s="3"/>
    </row>
  </sheetData>
  <mergeCells count="1">
    <mergeCell ref="A1:O1"/>
  </mergeCells>
  <conditionalFormatting sqref="D23">
    <cfRule type="duplicateValues" dxfId="15" priority="1"/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01.16-01.22</vt:lpstr>
      <vt:lpstr>01.09-01.15</vt:lpstr>
      <vt:lpstr>01.02-01.08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Austė</dc:creator>
  <cp:lastModifiedBy>Austė Jucytė</cp:lastModifiedBy>
  <cp:lastPrinted>2023-04-24T11:09:18Z</cp:lastPrinted>
  <dcterms:created xsi:type="dcterms:W3CDTF">2023-04-24T05:36:19Z</dcterms:created>
  <dcterms:modified xsi:type="dcterms:W3CDTF">2026-01-23T14:03:11Z</dcterms:modified>
</cp:coreProperties>
</file>